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tdoe.sharepoint.com/sites/tdoe/districts_schools/choice/Shared Documents/Charter Schools/00_Comms Approved Documents/Ready for Website/"/>
    </mc:Choice>
  </mc:AlternateContent>
  <xr:revisionPtr revIDLastSave="8" documentId="8_{8BB04B3B-611A-4A3E-8B8F-CAC8C726E5E0}" xr6:coauthVersionLast="47" xr6:coauthVersionMax="47" xr10:uidLastSave="{A2427076-5EF9-41F8-AE2F-34E6140DFF96}"/>
  <bookViews>
    <workbookView xWindow="3120" yWindow="3120" windowWidth="22125" windowHeight="12240" tabRatio="927" firstSheet="1" activeTab="2" xr2:uid="{00000000-000D-0000-FFFF-FFFF00000000}"/>
  </bookViews>
  <sheets>
    <sheet name="Source" sheetId="12" state="hidden" r:id="rId1"/>
    <sheet name="Instructions" sheetId="1" r:id="rId2"/>
    <sheet name="1) Proposed School Information" sheetId="10" r:id="rId3"/>
    <sheet name="2) Student Assumptions" sheetId="3" r:id="rId4"/>
    <sheet name="3) Pre-Opening Budget" sheetId="15" r:id="rId5"/>
    <sheet name="4) Pre-Opening Cash Flow" sheetId="18" r:id="rId6"/>
    <sheet name="5) Year 1-5 Staff Assumptions" sheetId="11" r:id="rId7"/>
    <sheet name="6) Year 1 Budget" sheetId="13" r:id="rId8"/>
    <sheet name="7) Year 1 Cash Flow" sheetId="17" r:id="rId9"/>
    <sheet name="8) Year 2 through 5 Budget" sheetId="14" r:id="rId10"/>
    <sheet name="9) Summary" sheetId="19" r:id="rId11"/>
  </sheets>
  <externalReferences>
    <externalReference r:id="rId12"/>
  </externalReferences>
  <definedNames>
    <definedName name="_xlnm.Print_Area" localSheetId="3">'2) Student Assumptions'!$B$1:$Q$79</definedName>
    <definedName name="_xlnm.Print_Area" localSheetId="4">'3) Pre-Opening Budget'!$A$1:$I$192</definedName>
    <definedName name="_xlnm.Print_Area" localSheetId="5">'4) Pre-Opening Cash Flow'!$A$1:$V$222</definedName>
    <definedName name="_xlnm.Print_Area" localSheetId="6">'5) Year 1-5 Staff Assumptions'!$B$1:$R$107</definedName>
    <definedName name="_xlnm.Print_Area" localSheetId="7">'6) Year 1 Budget'!$A$1:$I$189</definedName>
    <definedName name="_xlnm.Print_Area" localSheetId="8">'7) Year 1 Cash Flow'!$A$1:$W$227</definedName>
    <definedName name="_xlnm.Print_Area" localSheetId="9">'8) Year 2 through 5 Budget'!$A$1:$K$189</definedName>
    <definedName name="_xlnm.Print_Area" localSheetId="1">Instructions!$A$1:$H$44</definedName>
    <definedName name="_xlnm.Print_Titles" localSheetId="3">'2) Student Assumptions'!$2:$6</definedName>
    <definedName name="_xlnm.Print_Titles" localSheetId="4">'3) Pre-Opening Budget'!$2:$6</definedName>
    <definedName name="_xlnm.Print_Titles" localSheetId="5">'4) Pre-Opening Cash Flow'!$2:$6</definedName>
    <definedName name="_xlnm.Print_Titles" localSheetId="6">'5) Year 1-5 Staff Assumptions'!$2:$5</definedName>
    <definedName name="_xlnm.Print_Titles" localSheetId="7">'6) Year 1 Budget'!$2:$5</definedName>
    <definedName name="_xlnm.Print_Titles" localSheetId="8">'7) Year 1 Cash Flow'!$2:$7</definedName>
    <definedName name="_xlnm.Print_Titles" localSheetId="9">'8) Year 2 through 5 Budget'!$2:$5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3" i="18" l="1"/>
  <c r="B116" i="18"/>
  <c r="B115" i="18"/>
  <c r="B114" i="18"/>
  <c r="B113" i="18"/>
  <c r="B112" i="18"/>
  <c r="B111" i="18"/>
  <c r="B110" i="18"/>
  <c r="B108" i="18"/>
  <c r="B107" i="18"/>
  <c r="B106" i="18"/>
  <c r="B105" i="18"/>
  <c r="B104" i="18"/>
  <c r="B103" i="18"/>
  <c r="B102" i="18"/>
  <c r="B100" i="18"/>
  <c r="B92" i="15"/>
  <c r="E81" i="14"/>
  <c r="F81" i="14"/>
  <c r="G81" i="14"/>
  <c r="H81" i="14"/>
  <c r="I81" i="14"/>
  <c r="E82" i="14"/>
  <c r="F82" i="14"/>
  <c r="G82" i="14"/>
  <c r="H82" i="14"/>
  <c r="I82" i="14"/>
  <c r="E83" i="14"/>
  <c r="F83" i="14"/>
  <c r="G83" i="14"/>
  <c r="H83" i="14"/>
  <c r="I83" i="14"/>
  <c r="I80" i="14"/>
  <c r="H80" i="14"/>
  <c r="G80" i="14"/>
  <c r="F80" i="14"/>
  <c r="E77" i="14"/>
  <c r="B85" i="14"/>
  <c r="B83" i="14"/>
  <c r="B82" i="14"/>
  <c r="B81" i="14"/>
  <c r="B80" i="14"/>
  <c r="B78" i="14"/>
  <c r="B77" i="14"/>
  <c r="B76" i="14"/>
  <c r="B75" i="14"/>
  <c r="B74" i="14"/>
  <c r="B73" i="14"/>
  <c r="B72" i="14"/>
  <c r="B70" i="14"/>
  <c r="B69" i="14"/>
  <c r="B68" i="14"/>
  <c r="B67" i="14"/>
  <c r="B66" i="14"/>
  <c r="B65" i="14"/>
  <c r="B64" i="14"/>
  <c r="B62" i="14"/>
  <c r="B61" i="14"/>
  <c r="B60" i="14"/>
  <c r="B59" i="14"/>
  <c r="B58" i="14"/>
  <c r="B57" i="14"/>
  <c r="B56" i="14"/>
  <c r="B146" i="17"/>
  <c r="B145" i="17"/>
  <c r="B144" i="17"/>
  <c r="B143" i="17"/>
  <c r="B142" i="17"/>
  <c r="B141" i="17"/>
  <c r="B140" i="17"/>
  <c r="B139" i="17"/>
  <c r="B138" i="17"/>
  <c r="B137" i="17"/>
  <c r="B136" i="17"/>
  <c r="B135" i="17"/>
  <c r="B134" i="17"/>
  <c r="B133" i="17"/>
  <c r="B132" i="17"/>
  <c r="B123" i="17"/>
  <c r="B121" i="17"/>
  <c r="B120" i="17"/>
  <c r="B119" i="17"/>
  <c r="B118" i="17"/>
  <c r="B116" i="17"/>
  <c r="B115" i="17"/>
  <c r="B114" i="17"/>
  <c r="B113" i="17"/>
  <c r="B112" i="17"/>
  <c r="B111" i="17"/>
  <c r="B110" i="17"/>
  <c r="B108" i="17"/>
  <c r="B107" i="17"/>
  <c r="B106" i="17"/>
  <c r="B105" i="17"/>
  <c r="B104" i="17"/>
  <c r="B103" i="17"/>
  <c r="B102" i="17"/>
  <c r="B100" i="17"/>
  <c r="B99" i="17"/>
  <c r="B98" i="17"/>
  <c r="B97" i="17"/>
  <c r="B96" i="17"/>
  <c r="B95" i="17"/>
  <c r="B108" i="13"/>
  <c r="B107" i="13"/>
  <c r="B106" i="13"/>
  <c r="B105" i="13"/>
  <c r="B104" i="13"/>
  <c r="B103" i="13"/>
  <c r="B102" i="13"/>
  <c r="B101" i="13"/>
  <c r="B100" i="13"/>
  <c r="B99" i="13"/>
  <c r="B98" i="13"/>
  <c r="B97" i="13"/>
  <c r="B96" i="13"/>
  <c r="B95" i="13"/>
  <c r="B94" i="13"/>
  <c r="E81" i="13"/>
  <c r="E82" i="13"/>
  <c r="E83" i="13"/>
  <c r="E80" i="13"/>
  <c r="C74" i="13"/>
  <c r="C75" i="13"/>
  <c r="C76" i="13"/>
  <c r="C77" i="13"/>
  <c r="C73" i="13"/>
  <c r="C66" i="13"/>
  <c r="C67" i="13"/>
  <c r="C68" i="13"/>
  <c r="C69" i="13"/>
  <c r="C65" i="13"/>
  <c r="C58" i="13"/>
  <c r="C59" i="13"/>
  <c r="C60" i="13"/>
  <c r="C61" i="13"/>
  <c r="C57" i="13"/>
  <c r="E74" i="13"/>
  <c r="E74" i="14" s="1"/>
  <c r="E77" i="13"/>
  <c r="B85" i="13"/>
  <c r="B83" i="13"/>
  <c r="B82" i="13"/>
  <c r="B81" i="13"/>
  <c r="B80" i="13"/>
  <c r="B78" i="13"/>
  <c r="B77" i="13"/>
  <c r="B76" i="13"/>
  <c r="B75" i="13"/>
  <c r="B74" i="13"/>
  <c r="B73" i="13"/>
  <c r="B72" i="13"/>
  <c r="B70" i="13"/>
  <c r="B69" i="13"/>
  <c r="B68" i="13"/>
  <c r="B67" i="13"/>
  <c r="B66" i="13"/>
  <c r="B65" i="13"/>
  <c r="B64" i="13"/>
  <c r="B62" i="13"/>
  <c r="B61" i="13"/>
  <c r="B60" i="13"/>
  <c r="B59" i="13"/>
  <c r="B58" i="13"/>
  <c r="B57" i="13"/>
  <c r="B56" i="13"/>
  <c r="E68" i="11"/>
  <c r="E69" i="11"/>
  <c r="E75" i="13" s="1"/>
  <c r="E75" i="14" s="1"/>
  <c r="E70" i="11"/>
  <c r="E76" i="13" s="1"/>
  <c r="E76" i="14" s="1"/>
  <c r="E71" i="11"/>
  <c r="E67" i="11"/>
  <c r="E73" i="13" s="1"/>
  <c r="E60" i="11"/>
  <c r="E66" i="13" s="1"/>
  <c r="E66" i="14" s="1"/>
  <c r="E61" i="11"/>
  <c r="E67" i="13" s="1"/>
  <c r="E67" i="14" s="1"/>
  <c r="E62" i="11"/>
  <c r="E68" i="13" s="1"/>
  <c r="E68" i="14" s="1"/>
  <c r="E63" i="11"/>
  <c r="E69" i="13" s="1"/>
  <c r="E69" i="14" s="1"/>
  <c r="E59" i="11"/>
  <c r="E65" i="13" s="1"/>
  <c r="E52" i="11"/>
  <c r="E58" i="13" s="1"/>
  <c r="E58" i="14" s="1"/>
  <c r="E53" i="11"/>
  <c r="E59" i="13" s="1"/>
  <c r="E59" i="14" s="1"/>
  <c r="E54" i="11"/>
  <c r="E60" i="13" s="1"/>
  <c r="E60" i="14" s="1"/>
  <c r="E55" i="11"/>
  <c r="E61" i="13" s="1"/>
  <c r="E61" i="14" s="1"/>
  <c r="E51" i="11"/>
  <c r="E57" i="13" s="1"/>
  <c r="F112" i="18"/>
  <c r="B84" i="15"/>
  <c r="B78" i="15"/>
  <c r="B76" i="15"/>
  <c r="B70" i="15"/>
  <c r="B68" i="15"/>
  <c r="B110" i="15"/>
  <c r="B109" i="15"/>
  <c r="B108" i="15"/>
  <c r="B107" i="15"/>
  <c r="B106" i="15"/>
  <c r="B105" i="15"/>
  <c r="B104" i="15"/>
  <c r="B103" i="15"/>
  <c r="B102" i="15"/>
  <c r="B101" i="15"/>
  <c r="H53" i="3" l="1"/>
  <c r="H13" i="11" s="1"/>
  <c r="B3" i="19"/>
  <c r="B3" i="14"/>
  <c r="E3" i="17"/>
  <c r="E3" i="13"/>
  <c r="B3" i="11"/>
  <c r="E3" i="18"/>
  <c r="E3" i="15"/>
  <c r="E3" i="3"/>
  <c r="D6" i="10"/>
  <c r="I29" i="3"/>
  <c r="H29" i="3"/>
  <c r="G29" i="3"/>
  <c r="F29" i="3"/>
  <c r="E29" i="3"/>
  <c r="E24" i="10" s="1"/>
  <c r="I12" i="11" l="1"/>
  <c r="I18" i="14"/>
  <c r="H12" i="11"/>
  <c r="H18" i="14"/>
  <c r="G24" i="10"/>
  <c r="G18" i="14"/>
  <c r="F12" i="11"/>
  <c r="F18" i="14"/>
  <c r="H24" i="10"/>
  <c r="I24" i="10"/>
  <c r="F24" i="10"/>
  <c r="G12" i="11"/>
  <c r="E12" i="11"/>
  <c r="E94" i="11" l="1"/>
  <c r="F94" i="11" s="1"/>
  <c r="G94" i="11" s="1"/>
  <c r="H94" i="11" s="1"/>
  <c r="I94" i="11" s="1"/>
  <c r="E48" i="11"/>
  <c r="I38" i="11"/>
  <c r="H38" i="11"/>
  <c r="G38" i="11"/>
  <c r="F38" i="11"/>
  <c r="E38" i="11"/>
  <c r="C78" i="13" s="1"/>
  <c r="B71" i="11"/>
  <c r="B70" i="11"/>
  <c r="B69" i="11"/>
  <c r="B68" i="11"/>
  <c r="B67" i="11"/>
  <c r="I30" i="11"/>
  <c r="H30" i="11"/>
  <c r="G30" i="11"/>
  <c r="F30" i="11"/>
  <c r="E30" i="11"/>
  <c r="C70" i="13" s="1"/>
  <c r="B63" i="11"/>
  <c r="B62" i="11"/>
  <c r="B61" i="11"/>
  <c r="B60" i="11"/>
  <c r="B59" i="11"/>
  <c r="I22" i="11"/>
  <c r="H22" i="11"/>
  <c r="G22" i="11"/>
  <c r="F22" i="11"/>
  <c r="E22" i="11"/>
  <c r="C62" i="13" s="1"/>
  <c r="B55" i="11"/>
  <c r="B54" i="11"/>
  <c r="B53" i="11"/>
  <c r="B52" i="11"/>
  <c r="B51" i="11"/>
  <c r="F48" i="11" l="1"/>
  <c r="I40" i="11"/>
  <c r="H40" i="11"/>
  <c r="G40" i="11"/>
  <c r="F40" i="11"/>
  <c r="E40" i="11"/>
  <c r="F67" i="11" l="1"/>
  <c r="F73" i="14" s="1"/>
  <c r="F69" i="11"/>
  <c r="F75" i="14" s="1"/>
  <c r="F71" i="11"/>
  <c r="F77" i="14" s="1"/>
  <c r="F59" i="11"/>
  <c r="F65" i="14" s="1"/>
  <c r="F61" i="11"/>
  <c r="F67" i="14" s="1"/>
  <c r="F63" i="11"/>
  <c r="F69" i="14" s="1"/>
  <c r="F51" i="11"/>
  <c r="F57" i="14" s="1"/>
  <c r="F53" i="11"/>
  <c r="F59" i="14" s="1"/>
  <c r="F55" i="11"/>
  <c r="F61" i="14" s="1"/>
  <c r="F68" i="11"/>
  <c r="F74" i="14" s="1"/>
  <c r="F70" i="11"/>
  <c r="F76" i="14" s="1"/>
  <c r="F60" i="11"/>
  <c r="F66" i="14" s="1"/>
  <c r="F62" i="11"/>
  <c r="F68" i="14" s="1"/>
  <c r="F52" i="11"/>
  <c r="F58" i="14" s="1"/>
  <c r="F54" i="11"/>
  <c r="F60" i="14" s="1"/>
  <c r="G98" i="11"/>
  <c r="G102" i="14" s="1"/>
  <c r="G96" i="11"/>
  <c r="G100" i="14" s="1"/>
  <c r="G88" i="11"/>
  <c r="G96" i="14" s="1"/>
  <c r="G97" i="11"/>
  <c r="G101" i="14" s="1"/>
  <c r="E88" i="11"/>
  <c r="E96" i="13" s="1"/>
  <c r="E96" i="14" s="1"/>
  <c r="E98" i="11"/>
  <c r="E102" i="13" s="1"/>
  <c r="E102" i="14" s="1"/>
  <c r="E97" i="11"/>
  <c r="E101" i="13" s="1"/>
  <c r="E101" i="14" s="1"/>
  <c r="E96" i="11"/>
  <c r="E100" i="13" s="1"/>
  <c r="E100" i="14" s="1"/>
  <c r="H98" i="11"/>
  <c r="H102" i="14" s="1"/>
  <c r="H97" i="11"/>
  <c r="H101" i="14" s="1"/>
  <c r="H88" i="11"/>
  <c r="H96" i="14" s="1"/>
  <c r="H96" i="11"/>
  <c r="H100" i="14" s="1"/>
  <c r="F88" i="11"/>
  <c r="F96" i="14" s="1"/>
  <c r="F98" i="11"/>
  <c r="F102" i="14" s="1"/>
  <c r="F96" i="11"/>
  <c r="F100" i="14" s="1"/>
  <c r="F97" i="11"/>
  <c r="F101" i="14" s="1"/>
  <c r="I97" i="11"/>
  <c r="I101" i="14" s="1"/>
  <c r="I96" i="11"/>
  <c r="I100" i="14" s="1"/>
  <c r="I88" i="11"/>
  <c r="I96" i="14" s="1"/>
  <c r="I98" i="11"/>
  <c r="I102" i="14" s="1"/>
  <c r="G48" i="11"/>
  <c r="E64" i="11"/>
  <c r="E70" i="13" s="1"/>
  <c r="E70" i="14" s="1"/>
  <c r="E72" i="11"/>
  <c r="E78" i="13" s="1"/>
  <c r="E78" i="14" s="1"/>
  <c r="E56" i="11"/>
  <c r="E62" i="13" s="1"/>
  <c r="E62" i="14" s="1"/>
  <c r="F56" i="11" l="1"/>
  <c r="F62" i="14" s="1"/>
  <c r="G67" i="11"/>
  <c r="G73" i="14" s="1"/>
  <c r="G69" i="11"/>
  <c r="G75" i="14" s="1"/>
  <c r="G71" i="11"/>
  <c r="G77" i="14" s="1"/>
  <c r="G52" i="11"/>
  <c r="G58" i="14" s="1"/>
  <c r="G59" i="11"/>
  <c r="G65" i="14" s="1"/>
  <c r="G61" i="11"/>
  <c r="G67" i="14" s="1"/>
  <c r="G63" i="11"/>
  <c r="G69" i="14" s="1"/>
  <c r="G51" i="11"/>
  <c r="G57" i="14" s="1"/>
  <c r="G53" i="11"/>
  <c r="G59" i="14" s="1"/>
  <c r="G55" i="11"/>
  <c r="G61" i="14" s="1"/>
  <c r="G54" i="11"/>
  <c r="G60" i="14" s="1"/>
  <c r="G68" i="11"/>
  <c r="G74" i="14" s="1"/>
  <c r="G70" i="11"/>
  <c r="G76" i="14" s="1"/>
  <c r="G60" i="11"/>
  <c r="G66" i="14" s="1"/>
  <c r="G62" i="11"/>
  <c r="G68" i="14" s="1"/>
  <c r="F64" i="11"/>
  <c r="F70" i="14" s="1"/>
  <c r="F72" i="11"/>
  <c r="F78" i="14" s="1"/>
  <c r="H48" i="11"/>
  <c r="E79" i="11"/>
  <c r="H52" i="11" l="1"/>
  <c r="H58" i="14" s="1"/>
  <c r="H54" i="11"/>
  <c r="H60" i="14" s="1"/>
  <c r="H67" i="11"/>
  <c r="H73" i="14" s="1"/>
  <c r="H69" i="11"/>
  <c r="H75" i="14" s="1"/>
  <c r="H71" i="11"/>
  <c r="H77" i="14" s="1"/>
  <c r="H59" i="11"/>
  <c r="H65" i="14" s="1"/>
  <c r="H61" i="11"/>
  <c r="H67" i="14" s="1"/>
  <c r="H63" i="11"/>
  <c r="H69" i="14" s="1"/>
  <c r="H60" i="11"/>
  <c r="H66" i="14" s="1"/>
  <c r="H51" i="11"/>
  <c r="H57" i="14" s="1"/>
  <c r="H53" i="11"/>
  <c r="H59" i="14" s="1"/>
  <c r="H55" i="11"/>
  <c r="H61" i="14" s="1"/>
  <c r="H68" i="11"/>
  <c r="H74" i="14" s="1"/>
  <c r="H70" i="11"/>
  <c r="H76" i="14" s="1"/>
  <c r="H62" i="11"/>
  <c r="H68" i="14" s="1"/>
  <c r="G64" i="11"/>
  <c r="G70" i="14" s="1"/>
  <c r="E102" i="11"/>
  <c r="E100" i="11"/>
  <c r="E104" i="11"/>
  <c r="E105" i="11"/>
  <c r="E91" i="11"/>
  <c r="E99" i="13" s="1"/>
  <c r="E99" i="14" s="1"/>
  <c r="E85" i="13"/>
  <c r="E103" i="11"/>
  <c r="E90" i="11"/>
  <c r="E98" i="13" s="1"/>
  <c r="E98" i="14" s="1"/>
  <c r="E86" i="11"/>
  <c r="E94" i="13" s="1"/>
  <c r="E87" i="11"/>
  <c r="E95" i="13" s="1"/>
  <c r="E95" i="14" s="1"/>
  <c r="E89" i="11"/>
  <c r="E97" i="13" s="1"/>
  <c r="E97" i="14" s="1"/>
  <c r="E101" i="11"/>
  <c r="F79" i="11"/>
  <c r="G72" i="11"/>
  <c r="G78" i="14" s="1"/>
  <c r="G56" i="11"/>
  <c r="G62" i="14" s="1"/>
  <c r="I48" i="11"/>
  <c r="I60" i="11" l="1"/>
  <c r="I66" i="14" s="1"/>
  <c r="I62" i="11"/>
  <c r="I68" i="14" s="1"/>
  <c r="I52" i="11"/>
  <c r="I58" i="14" s="1"/>
  <c r="I54" i="11"/>
  <c r="I60" i="14" s="1"/>
  <c r="I67" i="11"/>
  <c r="I73" i="14" s="1"/>
  <c r="I69" i="11"/>
  <c r="I75" i="14" s="1"/>
  <c r="I71" i="11"/>
  <c r="I77" i="14" s="1"/>
  <c r="I68" i="11"/>
  <c r="I74" i="14" s="1"/>
  <c r="I59" i="11"/>
  <c r="I65" i="14" s="1"/>
  <c r="I61" i="11"/>
  <c r="I67" i="14" s="1"/>
  <c r="I63" i="11"/>
  <c r="I69" i="14" s="1"/>
  <c r="I51" i="11"/>
  <c r="I57" i="14" s="1"/>
  <c r="I53" i="11"/>
  <c r="I59" i="14" s="1"/>
  <c r="I55" i="11"/>
  <c r="I61" i="14" s="1"/>
  <c r="I70" i="11"/>
  <c r="I76" i="14" s="1"/>
  <c r="E106" i="13"/>
  <c r="E106" i="14"/>
  <c r="E108" i="13"/>
  <c r="E108" i="14"/>
  <c r="G79" i="11"/>
  <c r="E107" i="14"/>
  <c r="E107" i="13"/>
  <c r="E104" i="14"/>
  <c r="E104" i="13"/>
  <c r="E103" i="13"/>
  <c r="E103" i="14"/>
  <c r="F105" i="11"/>
  <c r="F108" i="14" s="1"/>
  <c r="F91" i="11"/>
  <c r="F99" i="14" s="1"/>
  <c r="F103" i="11"/>
  <c r="F106" i="14" s="1"/>
  <c r="F89" i="11"/>
  <c r="F97" i="14" s="1"/>
  <c r="F86" i="11"/>
  <c r="F94" i="14" s="1"/>
  <c r="F101" i="11"/>
  <c r="F104" i="14" s="1"/>
  <c r="F100" i="11"/>
  <c r="F103" i="14" s="1"/>
  <c r="F85" i="14"/>
  <c r="F90" i="11"/>
  <c r="F98" i="14" s="1"/>
  <c r="F102" i="11"/>
  <c r="F105" i="14" s="1"/>
  <c r="F104" i="11"/>
  <c r="F107" i="14" s="1"/>
  <c r="F87" i="11"/>
  <c r="F95" i="14" s="1"/>
  <c r="E105" i="13"/>
  <c r="E105" i="14"/>
  <c r="H64" i="11"/>
  <c r="H70" i="14" s="1"/>
  <c r="H72" i="11"/>
  <c r="H78" i="14" s="1"/>
  <c r="H56" i="11"/>
  <c r="H62" i="14" s="1"/>
  <c r="I72" i="11" l="1"/>
  <c r="I78" i="14" s="1"/>
  <c r="I64" i="11"/>
  <c r="I70" i="14" s="1"/>
  <c r="I56" i="11"/>
  <c r="I62" i="14" s="1"/>
  <c r="G91" i="11"/>
  <c r="G99" i="14" s="1"/>
  <c r="G103" i="11"/>
  <c r="G106" i="14" s="1"/>
  <c r="G89" i="11"/>
  <c r="G97" i="14" s="1"/>
  <c r="G86" i="11"/>
  <c r="G94" i="14" s="1"/>
  <c r="G101" i="11"/>
  <c r="G104" i="14" s="1"/>
  <c r="G105" i="11"/>
  <c r="G108" i="14" s="1"/>
  <c r="G104" i="11"/>
  <c r="G107" i="14" s="1"/>
  <c r="G87" i="11"/>
  <c r="G95" i="14" s="1"/>
  <c r="G85" i="14"/>
  <c r="G90" i="11"/>
  <c r="G98" i="14" s="1"/>
  <c r="G100" i="11"/>
  <c r="G103" i="14" s="1"/>
  <c r="G102" i="11"/>
  <c r="G105" i="14" s="1"/>
  <c r="H79" i="11"/>
  <c r="I79" i="11" l="1"/>
  <c r="I101" i="11" s="1"/>
  <c r="I104" i="14" s="1"/>
  <c r="H103" i="11"/>
  <c r="H106" i="14" s="1"/>
  <c r="H89" i="11"/>
  <c r="H97" i="14" s="1"/>
  <c r="H86" i="11"/>
  <c r="H94" i="14" s="1"/>
  <c r="H100" i="11"/>
  <c r="H103" i="14" s="1"/>
  <c r="H105" i="11"/>
  <c r="H108" i="14" s="1"/>
  <c r="H101" i="11"/>
  <c r="H104" i="14" s="1"/>
  <c r="H104" i="11"/>
  <c r="H107" i="14" s="1"/>
  <c r="H87" i="11"/>
  <c r="H95" i="14" s="1"/>
  <c r="H85" i="14"/>
  <c r="H90" i="11"/>
  <c r="H98" i="14" s="1"/>
  <c r="H102" i="11"/>
  <c r="H105" i="14" s="1"/>
  <c r="H91" i="11"/>
  <c r="H99" i="14" s="1"/>
  <c r="B174" i="13"/>
  <c r="F197" i="18"/>
  <c r="I197" i="18"/>
  <c r="J197" i="18"/>
  <c r="K197" i="18"/>
  <c r="N197" i="18"/>
  <c r="O197" i="18"/>
  <c r="Q197" i="18"/>
  <c r="J134" i="18"/>
  <c r="G138" i="18"/>
  <c r="H138" i="18"/>
  <c r="J138" i="18"/>
  <c r="L138" i="18"/>
  <c r="N138" i="18"/>
  <c r="O138" i="18"/>
  <c r="F139" i="18"/>
  <c r="L139" i="18"/>
  <c r="G140" i="18"/>
  <c r="G112" i="18"/>
  <c r="N112" i="18"/>
  <c r="G114" i="18"/>
  <c r="O114" i="18"/>
  <c r="J115" i="18"/>
  <c r="P115" i="18"/>
  <c r="F104" i="18"/>
  <c r="M104" i="18"/>
  <c r="P105" i="18"/>
  <c r="J106" i="18"/>
  <c r="Q106" i="18"/>
  <c r="M107" i="18"/>
  <c r="I103" i="18"/>
  <c r="Q96" i="18"/>
  <c r="L97" i="18"/>
  <c r="H98" i="18"/>
  <c r="N98" i="18"/>
  <c r="B212" i="17"/>
  <c r="B175" i="13"/>
  <c r="B213" i="17" s="1"/>
  <c r="B179" i="17"/>
  <c r="B186" i="17"/>
  <c r="B162" i="17"/>
  <c r="B213" i="18"/>
  <c r="B214" i="18"/>
  <c r="B215" i="18"/>
  <c r="B216" i="18"/>
  <c r="B206" i="18"/>
  <c r="B207" i="18"/>
  <c r="B208" i="18"/>
  <c r="B209" i="18"/>
  <c r="B189" i="18"/>
  <c r="B190" i="18"/>
  <c r="B191" i="18"/>
  <c r="B192" i="18"/>
  <c r="B193" i="18"/>
  <c r="B194" i="18"/>
  <c r="B195" i="18"/>
  <c r="B196" i="18"/>
  <c r="B197" i="18"/>
  <c r="B198" i="18"/>
  <c r="B199" i="18"/>
  <c r="B200" i="18"/>
  <c r="B201" i="18"/>
  <c r="B202" i="18"/>
  <c r="B172" i="18"/>
  <c r="B173" i="18"/>
  <c r="B174" i="18"/>
  <c r="B175" i="18"/>
  <c r="B176" i="18"/>
  <c r="B177" i="18"/>
  <c r="B178" i="18"/>
  <c r="B179" i="18"/>
  <c r="B180" i="18"/>
  <c r="B181" i="18"/>
  <c r="B182" i="18"/>
  <c r="B183" i="18"/>
  <c r="B184" i="18"/>
  <c r="B185" i="18"/>
  <c r="B155" i="18"/>
  <c r="B156" i="18"/>
  <c r="B157" i="18"/>
  <c r="B158" i="18"/>
  <c r="B159" i="18"/>
  <c r="B160" i="18"/>
  <c r="B161" i="18"/>
  <c r="B162" i="18"/>
  <c r="B163" i="18"/>
  <c r="B164" i="18"/>
  <c r="B165" i="18"/>
  <c r="B166" i="18"/>
  <c r="B167" i="18"/>
  <c r="B168" i="18"/>
  <c r="E82" i="18"/>
  <c r="E80" i="18"/>
  <c r="E81" i="18"/>
  <c r="E206" i="18"/>
  <c r="Q206" i="18" s="1"/>
  <c r="E205" i="18"/>
  <c r="K205" i="18" s="1"/>
  <c r="E194" i="18"/>
  <c r="E196" i="18"/>
  <c r="F196" i="18" s="1"/>
  <c r="E197" i="18"/>
  <c r="E181" i="18"/>
  <c r="F181" i="18" s="1"/>
  <c r="E178" i="18"/>
  <c r="O178" i="18" s="1"/>
  <c r="E168" i="18"/>
  <c r="E166" i="18"/>
  <c r="J166" i="18" s="1"/>
  <c r="E157" i="18"/>
  <c r="Q157" i="18" s="1"/>
  <c r="E154" i="18"/>
  <c r="K154" i="18" s="1"/>
  <c r="G154" i="18"/>
  <c r="E155" i="18"/>
  <c r="N155" i="18" s="1"/>
  <c r="E68" i="15"/>
  <c r="E100" i="18" s="1"/>
  <c r="E84" i="15"/>
  <c r="E116" i="18" s="1"/>
  <c r="E134" i="18"/>
  <c r="E107" i="15"/>
  <c r="E138" i="18" s="1"/>
  <c r="E113" i="18"/>
  <c r="L113" i="18" s="1"/>
  <c r="E114" i="18"/>
  <c r="K114" i="18" s="1"/>
  <c r="E111" i="18"/>
  <c r="E95" i="18"/>
  <c r="H95" i="18" s="1"/>
  <c r="E212" i="17"/>
  <c r="E213" i="17"/>
  <c r="E211" i="17"/>
  <c r="L211" i="17" s="1"/>
  <c r="E210" i="17"/>
  <c r="E201" i="17"/>
  <c r="L201" i="17" s="1"/>
  <c r="E193" i="17"/>
  <c r="H193" i="17" s="1"/>
  <c r="E194" i="17"/>
  <c r="I194" i="17" s="1"/>
  <c r="Q194" i="17"/>
  <c r="E195" i="17"/>
  <c r="E196" i="17"/>
  <c r="J196" i="17" s="1"/>
  <c r="E25" i="13"/>
  <c r="E188" i="17"/>
  <c r="O188" i="17" s="1"/>
  <c r="E189" i="17"/>
  <c r="L189" i="17" s="1"/>
  <c r="E190" i="17"/>
  <c r="E187" i="17"/>
  <c r="E184" i="17"/>
  <c r="O184" i="17" s="1"/>
  <c r="E185" i="17"/>
  <c r="E186" i="17"/>
  <c r="E183" i="17"/>
  <c r="E182" i="17"/>
  <c r="K182" i="17" s="1"/>
  <c r="E181" i="17"/>
  <c r="E179" i="17"/>
  <c r="E178" i="17"/>
  <c r="E28" i="17" s="1"/>
  <c r="E180" i="17"/>
  <c r="K180" i="17" s="1"/>
  <c r="E177" i="17"/>
  <c r="E176" i="17"/>
  <c r="Q176" i="17" s="1"/>
  <c r="E138" i="17"/>
  <c r="F138" i="17" s="1"/>
  <c r="E139" i="17"/>
  <c r="N139" i="17" s="1"/>
  <c r="E140" i="17"/>
  <c r="E160" i="17"/>
  <c r="F160" i="17" s="1"/>
  <c r="Q160" i="17"/>
  <c r="E161" i="17"/>
  <c r="F161" i="17" s="1"/>
  <c r="E162" i="17"/>
  <c r="Q162" i="17" s="1"/>
  <c r="G162" i="17"/>
  <c r="O162" i="17"/>
  <c r="P162" i="17"/>
  <c r="E163" i="17"/>
  <c r="L163" i="17" s="1"/>
  <c r="E164" i="17"/>
  <c r="F164" i="17" s="1"/>
  <c r="E165" i="17"/>
  <c r="J165" i="17" s="1"/>
  <c r="E166" i="17"/>
  <c r="G166" i="17" s="1"/>
  <c r="E167" i="17"/>
  <c r="K167" i="17" s="1"/>
  <c r="E168" i="17"/>
  <c r="F168" i="17" s="1"/>
  <c r="I168" i="17"/>
  <c r="N168" i="17"/>
  <c r="E169" i="17"/>
  <c r="Q169" i="17" s="1"/>
  <c r="E170" i="17"/>
  <c r="O170" i="17" s="1"/>
  <c r="G170" i="17"/>
  <c r="L170" i="17"/>
  <c r="P170" i="17"/>
  <c r="E171" i="17"/>
  <c r="J171" i="17" s="1"/>
  <c r="H171" i="17"/>
  <c r="I171" i="17"/>
  <c r="K171" i="17"/>
  <c r="M171" i="17"/>
  <c r="P171" i="17"/>
  <c r="E172" i="17"/>
  <c r="J172" i="17" s="1"/>
  <c r="F172" i="17"/>
  <c r="H172" i="17"/>
  <c r="L172" i="17"/>
  <c r="Q172" i="17"/>
  <c r="E173" i="17"/>
  <c r="P173" i="17" s="1"/>
  <c r="E159" i="17"/>
  <c r="M159" i="17" s="1"/>
  <c r="E80" i="17"/>
  <c r="E30" i="13"/>
  <c r="E68" i="17" s="1"/>
  <c r="G73" i="3"/>
  <c r="E118" i="14"/>
  <c r="F118" i="14" s="1"/>
  <c r="G118" i="14" s="1"/>
  <c r="H118" i="14" s="1"/>
  <c r="I118" i="14" s="1"/>
  <c r="E13" i="13"/>
  <c r="E13" i="14"/>
  <c r="F13" i="14" s="1"/>
  <c r="G13" i="14" s="1"/>
  <c r="H13" i="14" s="1"/>
  <c r="I13" i="14"/>
  <c r="B139" i="13"/>
  <c r="B177" i="17" s="1"/>
  <c r="B140" i="13"/>
  <c r="B178" i="17" s="1"/>
  <c r="B141" i="13"/>
  <c r="B142" i="13"/>
  <c r="B180" i="17" s="1"/>
  <c r="B143" i="13"/>
  <c r="B181" i="17" s="1"/>
  <c r="B144" i="13"/>
  <c r="B182" i="17" s="1"/>
  <c r="B145" i="13"/>
  <c r="B183" i="17" s="1"/>
  <c r="B146" i="13"/>
  <c r="B184" i="17" s="1"/>
  <c r="B147" i="13"/>
  <c r="B185" i="17" s="1"/>
  <c r="B148" i="13"/>
  <c r="B149" i="13"/>
  <c r="B187" i="17" s="1"/>
  <c r="B150" i="13"/>
  <c r="B188" i="17" s="1"/>
  <c r="B151" i="13"/>
  <c r="B189" i="17" s="1"/>
  <c r="B152" i="13"/>
  <c r="B190" i="17" s="1"/>
  <c r="B122" i="13"/>
  <c r="B160" i="17" s="1"/>
  <c r="B123" i="13"/>
  <c r="B161" i="17" s="1"/>
  <c r="B124" i="13"/>
  <c r="B125" i="13"/>
  <c r="B163" i="17" s="1"/>
  <c r="B126" i="13"/>
  <c r="B164" i="17" s="1"/>
  <c r="B127" i="13"/>
  <c r="B165" i="17" s="1"/>
  <c r="B128" i="13"/>
  <c r="B166" i="17" s="1"/>
  <c r="B129" i="13"/>
  <c r="B167" i="17" s="1"/>
  <c r="B130" i="13"/>
  <c r="B168" i="17" s="1"/>
  <c r="B131" i="13"/>
  <c r="B169" i="17" s="1"/>
  <c r="B132" i="13"/>
  <c r="B170" i="17" s="1"/>
  <c r="B133" i="13"/>
  <c r="B171" i="17" s="1"/>
  <c r="B134" i="13"/>
  <c r="B172" i="17" s="1"/>
  <c r="B135" i="13"/>
  <c r="B173" i="17" s="1"/>
  <c r="I35" i="14"/>
  <c r="I36" i="14"/>
  <c r="I37" i="14"/>
  <c r="I38" i="14"/>
  <c r="I39" i="14"/>
  <c r="I17" i="19"/>
  <c r="I18" i="19"/>
  <c r="H35" i="14"/>
  <c r="H36" i="14"/>
  <c r="H37" i="14"/>
  <c r="H38" i="14"/>
  <c r="H17" i="19" s="1"/>
  <c r="H39" i="14"/>
  <c r="H18" i="19"/>
  <c r="G35" i="14"/>
  <c r="G36" i="14"/>
  <c r="G37" i="14"/>
  <c r="G38" i="14"/>
  <c r="G39" i="14"/>
  <c r="G17" i="19"/>
  <c r="G18" i="19"/>
  <c r="F35" i="14"/>
  <c r="F36" i="14"/>
  <c r="F37" i="14"/>
  <c r="F38" i="14"/>
  <c r="F17" i="19" s="1"/>
  <c r="F39" i="14"/>
  <c r="F18" i="19"/>
  <c r="E112" i="18"/>
  <c r="J112" i="18" s="1"/>
  <c r="E115" i="18"/>
  <c r="H115" i="18" s="1"/>
  <c r="E104" i="18"/>
  <c r="E105" i="18"/>
  <c r="H105" i="18" s="1"/>
  <c r="E106" i="18"/>
  <c r="F106" i="18" s="1"/>
  <c r="E107" i="18"/>
  <c r="J107" i="18" s="1"/>
  <c r="E96" i="18"/>
  <c r="J96" i="18" s="1"/>
  <c r="E97" i="18"/>
  <c r="E98" i="18"/>
  <c r="J98" i="18" s="1"/>
  <c r="E99" i="18"/>
  <c r="H99" i="18" s="1"/>
  <c r="F27" i="19"/>
  <c r="G27" i="19"/>
  <c r="H27" i="19"/>
  <c r="I27" i="19"/>
  <c r="E179" i="14"/>
  <c r="E180" i="14"/>
  <c r="E181" i="14"/>
  <c r="E182" i="14"/>
  <c r="E183" i="14"/>
  <c r="E27" i="19"/>
  <c r="E172" i="14"/>
  <c r="E173" i="14"/>
  <c r="E174" i="14"/>
  <c r="E175" i="14"/>
  <c r="E176" i="14"/>
  <c r="E155" i="14"/>
  <c r="E156" i="14"/>
  <c r="E157" i="14"/>
  <c r="E158" i="14"/>
  <c r="E159" i="14"/>
  <c r="E160" i="14"/>
  <c r="E161" i="14"/>
  <c r="E162" i="14"/>
  <c r="E163" i="14"/>
  <c r="E164" i="14"/>
  <c r="E165" i="14"/>
  <c r="E166" i="14"/>
  <c r="E167" i="14"/>
  <c r="E168" i="14"/>
  <c r="E169" i="14"/>
  <c r="H169" i="14" s="1"/>
  <c r="E138" i="14"/>
  <c r="E139" i="14"/>
  <c r="E140" i="14"/>
  <c r="E141" i="14"/>
  <c r="E142" i="14"/>
  <c r="E143" i="14"/>
  <c r="E144" i="14"/>
  <c r="E145" i="14"/>
  <c r="E146" i="14"/>
  <c r="E147" i="14"/>
  <c r="E148" i="14"/>
  <c r="E149" i="14"/>
  <c r="E150" i="14"/>
  <c r="E151" i="14"/>
  <c r="E152" i="14"/>
  <c r="E121" i="14"/>
  <c r="F121" i="14" s="1"/>
  <c r="G121" i="14" s="1"/>
  <c r="H121" i="14" s="1"/>
  <c r="I121" i="14" s="1"/>
  <c r="E122" i="14"/>
  <c r="E123" i="14"/>
  <c r="F123" i="14" s="1"/>
  <c r="G123" i="14" s="1"/>
  <c r="H123" i="14" s="1"/>
  <c r="I123" i="14" s="1"/>
  <c r="E124" i="14"/>
  <c r="F124" i="14" s="1"/>
  <c r="G124" i="14" s="1"/>
  <c r="H124" i="14" s="1"/>
  <c r="I124" i="14" s="1"/>
  <c r="E125" i="14"/>
  <c r="F125" i="14" s="1"/>
  <c r="G125" i="14" s="1"/>
  <c r="H125" i="14" s="1"/>
  <c r="I125" i="14" s="1"/>
  <c r="E126" i="14"/>
  <c r="F126" i="14" s="1"/>
  <c r="G126" i="14" s="1"/>
  <c r="H126" i="14" s="1"/>
  <c r="I126" i="14" s="1"/>
  <c r="E127" i="14"/>
  <c r="F127" i="14" s="1"/>
  <c r="G127" i="14" s="1"/>
  <c r="H127" i="14" s="1"/>
  <c r="I127" i="14" s="1"/>
  <c r="E128" i="14"/>
  <c r="F128" i="14" s="1"/>
  <c r="G128" i="14" s="1"/>
  <c r="H128" i="14" s="1"/>
  <c r="I128" i="14" s="1"/>
  <c r="E129" i="14"/>
  <c r="F129" i="14" s="1"/>
  <c r="G129" i="14" s="1"/>
  <c r="H129" i="14" s="1"/>
  <c r="I129" i="14" s="1"/>
  <c r="E130" i="14"/>
  <c r="F130" i="14" s="1"/>
  <c r="G130" i="14" s="1"/>
  <c r="H130" i="14" s="1"/>
  <c r="I130" i="14" s="1"/>
  <c r="E131" i="14"/>
  <c r="F131" i="14" s="1"/>
  <c r="G131" i="14" s="1"/>
  <c r="H131" i="14" s="1"/>
  <c r="I131" i="14" s="1"/>
  <c r="E132" i="14"/>
  <c r="F132" i="14" s="1"/>
  <c r="G132" i="14" s="1"/>
  <c r="H132" i="14" s="1"/>
  <c r="I132" i="14" s="1"/>
  <c r="E133" i="14"/>
  <c r="F133" i="14" s="1"/>
  <c r="G133" i="14" s="1"/>
  <c r="H133" i="14" s="1"/>
  <c r="I133" i="14" s="1"/>
  <c r="E134" i="14"/>
  <c r="F134" i="14" s="1"/>
  <c r="G134" i="14" s="1"/>
  <c r="H134" i="14" s="1"/>
  <c r="I134" i="14" s="1"/>
  <c r="E135" i="14"/>
  <c r="F135" i="14" s="1"/>
  <c r="G135" i="14" s="1"/>
  <c r="H135" i="14" s="1"/>
  <c r="I135" i="14" s="1"/>
  <c r="D27" i="19"/>
  <c r="D26" i="19"/>
  <c r="D25" i="19"/>
  <c r="D24" i="19"/>
  <c r="D23" i="19"/>
  <c r="D18" i="19"/>
  <c r="D16" i="19"/>
  <c r="E42" i="14"/>
  <c r="E43" i="14"/>
  <c r="E44" i="14"/>
  <c r="E45" i="14"/>
  <c r="E46" i="14"/>
  <c r="E18" i="19"/>
  <c r="E35" i="14"/>
  <c r="E36" i="14"/>
  <c r="E37" i="14"/>
  <c r="E38" i="14"/>
  <c r="E17" i="19" s="1"/>
  <c r="E39" i="14"/>
  <c r="E11" i="13"/>
  <c r="E11" i="19"/>
  <c r="F11" i="19" s="1"/>
  <c r="G11" i="19" s="1"/>
  <c r="H11" i="19" s="1"/>
  <c r="I11" i="19" s="1"/>
  <c r="B133" i="18"/>
  <c r="B134" i="18"/>
  <c r="B135" i="18"/>
  <c r="B136" i="18"/>
  <c r="B137" i="18"/>
  <c r="B138" i="18"/>
  <c r="B139" i="18"/>
  <c r="B140" i="18"/>
  <c r="B141" i="18"/>
  <c r="B132" i="18"/>
  <c r="G86" i="18"/>
  <c r="H86" i="18"/>
  <c r="I86" i="18"/>
  <c r="J86" i="18"/>
  <c r="K86" i="18"/>
  <c r="L86" i="18"/>
  <c r="M86" i="18"/>
  <c r="N86" i="18"/>
  <c r="O86" i="18"/>
  <c r="P86" i="18"/>
  <c r="Q86" i="18"/>
  <c r="F86" i="18"/>
  <c r="B68" i="18"/>
  <c r="F14" i="18"/>
  <c r="B44" i="13"/>
  <c r="B82" i="17"/>
  <c r="B45" i="13"/>
  <c r="B83" i="17"/>
  <c r="B46" i="13"/>
  <c r="B84" i="17"/>
  <c r="B79" i="17"/>
  <c r="B74" i="17"/>
  <c r="B75" i="17"/>
  <c r="B76" i="17"/>
  <c r="B77" i="17"/>
  <c r="B73" i="17"/>
  <c r="B72" i="17"/>
  <c r="B64" i="17"/>
  <c r="B65" i="17"/>
  <c r="B66" i="17"/>
  <c r="B67" i="17"/>
  <c r="B68" i="17"/>
  <c r="B69" i="17"/>
  <c r="B70" i="17"/>
  <c r="B63" i="17"/>
  <c r="B57" i="17"/>
  <c r="B58" i="17"/>
  <c r="B59" i="17"/>
  <c r="B60" i="17"/>
  <c r="B56" i="17"/>
  <c r="H18" i="18"/>
  <c r="L20" i="18"/>
  <c r="M18" i="18"/>
  <c r="M22" i="18" s="1"/>
  <c r="E68" i="18"/>
  <c r="E18" i="18" s="1"/>
  <c r="R68" i="18"/>
  <c r="R18" i="18" s="1"/>
  <c r="R80" i="18"/>
  <c r="E103" i="18"/>
  <c r="E118" i="18"/>
  <c r="E135" i="18"/>
  <c r="E136" i="18"/>
  <c r="E137" i="18"/>
  <c r="E139" i="18"/>
  <c r="H139" i="18" s="1"/>
  <c r="E140" i="18"/>
  <c r="E171" i="18"/>
  <c r="E172" i="18"/>
  <c r="E115" i="17" s="1"/>
  <c r="E118" i="17"/>
  <c r="E213" i="18"/>
  <c r="K213" i="18" s="1"/>
  <c r="E214" i="18"/>
  <c r="E215" i="18"/>
  <c r="E216" i="18"/>
  <c r="J216" i="18" s="1"/>
  <c r="E212" i="18"/>
  <c r="E207" i="18"/>
  <c r="E208" i="18"/>
  <c r="E209" i="18"/>
  <c r="B212" i="18"/>
  <c r="B205" i="18"/>
  <c r="E189" i="18"/>
  <c r="E190" i="18"/>
  <c r="E191" i="18"/>
  <c r="E192" i="18"/>
  <c r="E193" i="18"/>
  <c r="E195" i="18"/>
  <c r="E198" i="18"/>
  <c r="E199" i="18"/>
  <c r="E200" i="18"/>
  <c r="E201" i="18"/>
  <c r="E202" i="18"/>
  <c r="E188" i="18"/>
  <c r="E156" i="18"/>
  <c r="E158" i="18"/>
  <c r="G158" i="18" s="1"/>
  <c r="E159" i="18"/>
  <c r="E160" i="18"/>
  <c r="E161" i="18"/>
  <c r="E162" i="18"/>
  <c r="O162" i="18" s="1"/>
  <c r="E163" i="18"/>
  <c r="E164" i="18"/>
  <c r="E165" i="18"/>
  <c r="E167" i="18"/>
  <c r="B188" i="18"/>
  <c r="E173" i="18"/>
  <c r="E174" i="18"/>
  <c r="E175" i="18"/>
  <c r="I175" i="18" s="1"/>
  <c r="E176" i="18"/>
  <c r="K176" i="18" s="1"/>
  <c r="E177" i="18"/>
  <c r="E179" i="18"/>
  <c r="E180" i="18"/>
  <c r="F180" i="18" s="1"/>
  <c r="E182" i="18"/>
  <c r="E183" i="18"/>
  <c r="E184" i="18"/>
  <c r="E185" i="18"/>
  <c r="Q185" i="18" s="1"/>
  <c r="B171" i="18"/>
  <c r="B154" i="18"/>
  <c r="E119" i="18"/>
  <c r="E120" i="18"/>
  <c r="E121" i="18"/>
  <c r="J121" i="18" s="1"/>
  <c r="B119" i="18"/>
  <c r="B120" i="18"/>
  <c r="B121" i="18"/>
  <c r="B118" i="18"/>
  <c r="B99" i="18"/>
  <c r="B96" i="18"/>
  <c r="B97" i="18"/>
  <c r="B98" i="18"/>
  <c r="B95" i="18"/>
  <c r="B82" i="18"/>
  <c r="B83" i="18"/>
  <c r="B84" i="18"/>
  <c r="B81" i="18"/>
  <c r="B80" i="18"/>
  <c r="F20" i="18"/>
  <c r="G20" i="18"/>
  <c r="H20" i="18"/>
  <c r="I20" i="18"/>
  <c r="J20" i="18"/>
  <c r="K20" i="18"/>
  <c r="M20" i="18"/>
  <c r="N20" i="18"/>
  <c r="O20" i="18"/>
  <c r="P20" i="18"/>
  <c r="Q20" i="18"/>
  <c r="E119" i="17"/>
  <c r="E120" i="17"/>
  <c r="E76" i="15"/>
  <c r="E108" i="18"/>
  <c r="B183" i="13"/>
  <c r="B182" i="13"/>
  <c r="B220" i="17" s="1"/>
  <c r="B182" i="14"/>
  <c r="B181" i="13"/>
  <c r="B180" i="13"/>
  <c r="B218" i="17" s="1"/>
  <c r="B180" i="14"/>
  <c r="B179" i="13"/>
  <c r="B176" i="13"/>
  <c r="B214" i="17" s="1"/>
  <c r="B176" i="14"/>
  <c r="B175" i="14"/>
  <c r="B174" i="14"/>
  <c r="B173" i="13"/>
  <c r="B211" i="17" s="1"/>
  <c r="B173" i="14"/>
  <c r="B172" i="13"/>
  <c r="B169" i="13"/>
  <c r="B207" i="17" s="1"/>
  <c r="B169" i="14"/>
  <c r="B168" i="13"/>
  <c r="B167" i="13"/>
  <c r="B205" i="17" s="1"/>
  <c r="B167" i="14"/>
  <c r="B166" i="13"/>
  <c r="B165" i="13"/>
  <c r="B203" i="17" s="1"/>
  <c r="B165" i="14"/>
  <c r="B164" i="13"/>
  <c r="B163" i="13"/>
  <c r="B201" i="17" s="1"/>
  <c r="B163" i="14"/>
  <c r="B162" i="13"/>
  <c r="B161" i="13"/>
  <c r="B199" i="17" s="1"/>
  <c r="B161" i="14"/>
  <c r="B160" i="13"/>
  <c r="B159" i="13"/>
  <c r="B197" i="17" s="1"/>
  <c r="B159" i="14"/>
  <c r="B158" i="13"/>
  <c r="B157" i="13"/>
  <c r="B195" i="17" s="1"/>
  <c r="B157" i="14"/>
  <c r="B156" i="13"/>
  <c r="B155" i="13"/>
  <c r="B193" i="17" s="1"/>
  <c r="B155" i="14"/>
  <c r="B141" i="14"/>
  <c r="B142" i="14"/>
  <c r="B143" i="14"/>
  <c r="B144" i="14"/>
  <c r="B145" i="14"/>
  <c r="B146" i="14"/>
  <c r="B147" i="14"/>
  <c r="B148" i="14"/>
  <c r="B149" i="14"/>
  <c r="B150" i="14"/>
  <c r="B151" i="14"/>
  <c r="B152" i="14"/>
  <c r="B140" i="14"/>
  <c r="B139" i="14"/>
  <c r="B138" i="13"/>
  <c r="B176" i="17" s="1"/>
  <c r="B138" i="14"/>
  <c r="B122" i="14"/>
  <c r="B123" i="14"/>
  <c r="B124" i="14"/>
  <c r="B125" i="14"/>
  <c r="B126" i="14"/>
  <c r="B127" i="14"/>
  <c r="B128" i="14"/>
  <c r="B129" i="14"/>
  <c r="B130" i="14"/>
  <c r="B131" i="14"/>
  <c r="B132" i="14"/>
  <c r="B133" i="14"/>
  <c r="B134" i="14"/>
  <c r="B135" i="14"/>
  <c r="B121" i="13"/>
  <c r="B159" i="17" s="1"/>
  <c r="B121" i="14"/>
  <c r="B46" i="14"/>
  <c r="B45" i="14"/>
  <c r="B44" i="14"/>
  <c r="B43" i="13"/>
  <c r="B43" i="14" s="1"/>
  <c r="B42" i="13"/>
  <c r="B80" i="17" s="1"/>
  <c r="B37" i="14"/>
  <c r="B38" i="14"/>
  <c r="B39" i="14"/>
  <c r="B36" i="14"/>
  <c r="B35" i="14"/>
  <c r="B32" i="14"/>
  <c r="B31" i="14"/>
  <c r="B22" i="14"/>
  <c r="B21" i="14"/>
  <c r="E84" i="17"/>
  <c r="E83" i="17"/>
  <c r="E82" i="17"/>
  <c r="E81" i="17"/>
  <c r="E77" i="17"/>
  <c r="E76" i="17"/>
  <c r="E75" i="17"/>
  <c r="E74" i="17"/>
  <c r="E73" i="17"/>
  <c r="E70" i="17"/>
  <c r="E69" i="17"/>
  <c r="E67" i="17"/>
  <c r="O67" i="17" s="1"/>
  <c r="E66" i="17"/>
  <c r="E65" i="17"/>
  <c r="E64" i="17"/>
  <c r="C84" i="15"/>
  <c r="C76" i="15"/>
  <c r="C68" i="15"/>
  <c r="R69" i="18"/>
  <c r="R70" i="18"/>
  <c r="S70" i="18" s="1"/>
  <c r="R81" i="18"/>
  <c r="R20" i="18" s="1"/>
  <c r="R82" i="18"/>
  <c r="R83" i="18"/>
  <c r="R84" i="18"/>
  <c r="E69" i="18"/>
  <c r="S69" i="18" s="1"/>
  <c r="E70" i="18"/>
  <c r="E73" i="18"/>
  <c r="S73" i="18"/>
  <c r="E74" i="18"/>
  <c r="S74" i="18"/>
  <c r="E75" i="18"/>
  <c r="S75" i="18"/>
  <c r="E76" i="18"/>
  <c r="S76" i="18"/>
  <c r="E77" i="18"/>
  <c r="S77" i="18"/>
  <c r="S82" i="18"/>
  <c r="E83" i="18"/>
  <c r="S83" i="18"/>
  <c r="E84" i="18"/>
  <c r="S84" i="18" s="1"/>
  <c r="F18" i="18"/>
  <c r="G18" i="18"/>
  <c r="I18" i="18"/>
  <c r="J18" i="18"/>
  <c r="K18" i="18"/>
  <c r="L18" i="18"/>
  <c r="N18" i="18"/>
  <c r="O18" i="18"/>
  <c r="P18" i="18"/>
  <c r="Q18" i="18"/>
  <c r="F17" i="18"/>
  <c r="F19" i="18"/>
  <c r="G17" i="18"/>
  <c r="G19" i="18"/>
  <c r="H17" i="18"/>
  <c r="H19" i="18"/>
  <c r="H22" i="18" s="1"/>
  <c r="I17" i="18"/>
  <c r="I22" i="18" s="1"/>
  <c r="I19" i="18"/>
  <c r="J17" i="18"/>
  <c r="J19" i="18"/>
  <c r="K17" i="18"/>
  <c r="K19" i="18"/>
  <c r="L17" i="18"/>
  <c r="L19" i="18"/>
  <c r="M17" i="18"/>
  <c r="M19" i="18"/>
  <c r="N17" i="18"/>
  <c r="N19" i="18"/>
  <c r="O17" i="18"/>
  <c r="O19" i="18"/>
  <c r="P17" i="18"/>
  <c r="P19" i="18"/>
  <c r="Q17" i="18"/>
  <c r="Q19" i="18"/>
  <c r="E11" i="14"/>
  <c r="E91" i="14" s="1"/>
  <c r="E11" i="17"/>
  <c r="E11" i="3"/>
  <c r="E78" i="18"/>
  <c r="E72" i="18"/>
  <c r="E150" i="18"/>
  <c r="E151" i="18"/>
  <c r="F151" i="18" s="1"/>
  <c r="G151" i="18" s="1"/>
  <c r="H151" i="18" s="1"/>
  <c r="I151" i="18" s="1"/>
  <c r="J151" i="18" s="1"/>
  <c r="K151" i="18" s="1"/>
  <c r="L151" i="18" s="1"/>
  <c r="M151" i="18" s="1"/>
  <c r="S151" i="18" s="1"/>
  <c r="F150" i="18"/>
  <c r="G150" i="18"/>
  <c r="H150" i="18"/>
  <c r="I150" i="18"/>
  <c r="J150" i="18"/>
  <c r="K150" i="18"/>
  <c r="L150" i="18"/>
  <c r="M150" i="18"/>
  <c r="S150" i="18"/>
  <c r="R150" i="18"/>
  <c r="Q150" i="18"/>
  <c r="P150" i="18"/>
  <c r="O150" i="18"/>
  <c r="N150" i="18"/>
  <c r="F10" i="18"/>
  <c r="G10" i="18"/>
  <c r="G148" i="18" s="1"/>
  <c r="F148" i="18"/>
  <c r="E148" i="18"/>
  <c r="S92" i="18"/>
  <c r="S130" i="18" s="1"/>
  <c r="R92" i="18"/>
  <c r="R130" i="18"/>
  <c r="Q92" i="18"/>
  <c r="Q130" i="18" s="1"/>
  <c r="P92" i="18"/>
  <c r="P130" i="18"/>
  <c r="O92" i="18"/>
  <c r="O130" i="18" s="1"/>
  <c r="N92" i="18"/>
  <c r="N130" i="18"/>
  <c r="M92" i="18"/>
  <c r="M130" i="18" s="1"/>
  <c r="L92" i="18"/>
  <c r="L130" i="18"/>
  <c r="K92" i="18"/>
  <c r="K130" i="18" s="1"/>
  <c r="J92" i="18"/>
  <c r="J130" i="18"/>
  <c r="I92" i="18"/>
  <c r="I130" i="18" s="1"/>
  <c r="H92" i="18"/>
  <c r="H130" i="18"/>
  <c r="G92" i="18"/>
  <c r="G130" i="18" s="1"/>
  <c r="F92" i="18"/>
  <c r="F130" i="18"/>
  <c r="E92" i="18"/>
  <c r="E130" i="18" s="1"/>
  <c r="F90" i="18"/>
  <c r="F128" i="18" s="1"/>
  <c r="E90" i="18"/>
  <c r="E128" i="18"/>
  <c r="S50" i="18"/>
  <c r="R50" i="18"/>
  <c r="Q50" i="18"/>
  <c r="P50" i="18"/>
  <c r="O50" i="18"/>
  <c r="N50" i="18"/>
  <c r="M50" i="18"/>
  <c r="L50" i="18"/>
  <c r="K50" i="18"/>
  <c r="J50" i="18"/>
  <c r="I50" i="18"/>
  <c r="H50" i="18"/>
  <c r="G50" i="18"/>
  <c r="F50" i="18"/>
  <c r="E50" i="18"/>
  <c r="E48" i="18"/>
  <c r="R17" i="18"/>
  <c r="R19" i="18"/>
  <c r="F10" i="17"/>
  <c r="F48" i="17"/>
  <c r="G10" i="17"/>
  <c r="H10" i="17" s="1"/>
  <c r="H153" i="17" s="1"/>
  <c r="F50" i="17"/>
  <c r="G50" i="17"/>
  <c r="H50" i="17"/>
  <c r="I50" i="17"/>
  <c r="J50" i="17"/>
  <c r="K50" i="17"/>
  <c r="L50" i="17"/>
  <c r="M50" i="17"/>
  <c r="N50" i="17"/>
  <c r="O50" i="17"/>
  <c r="P50" i="17"/>
  <c r="Q50" i="17"/>
  <c r="R50" i="17"/>
  <c r="S50" i="17"/>
  <c r="E50" i="17"/>
  <c r="E48" i="17"/>
  <c r="E197" i="17"/>
  <c r="E198" i="17"/>
  <c r="E199" i="17"/>
  <c r="E200" i="17"/>
  <c r="E202" i="17"/>
  <c r="E203" i="17"/>
  <c r="E204" i="17"/>
  <c r="E205" i="17"/>
  <c r="E206" i="17"/>
  <c r="E207" i="17"/>
  <c r="E214" i="17"/>
  <c r="E217" i="17"/>
  <c r="E218" i="17"/>
  <c r="E219" i="17"/>
  <c r="E220" i="17"/>
  <c r="E221" i="17"/>
  <c r="E31" i="17"/>
  <c r="E59" i="17"/>
  <c r="E60" i="17"/>
  <c r="F153" i="17"/>
  <c r="F155" i="17"/>
  <c r="G155" i="17"/>
  <c r="H155" i="17"/>
  <c r="I155" i="17"/>
  <c r="J155" i="17"/>
  <c r="K155" i="17"/>
  <c r="L155" i="17"/>
  <c r="M155" i="17"/>
  <c r="N155" i="17"/>
  <c r="O155" i="17"/>
  <c r="P155" i="17"/>
  <c r="Q155" i="17"/>
  <c r="R155" i="17"/>
  <c r="S155" i="17"/>
  <c r="E155" i="17"/>
  <c r="E153" i="17"/>
  <c r="E121" i="17"/>
  <c r="F90" i="17"/>
  <c r="F128" i="17"/>
  <c r="F92" i="17"/>
  <c r="F130" i="17"/>
  <c r="G92" i="17"/>
  <c r="G130" i="17" s="1"/>
  <c r="H92" i="17"/>
  <c r="H130" i="17"/>
  <c r="I92" i="17"/>
  <c r="I130" i="17" s="1"/>
  <c r="J92" i="17"/>
  <c r="J130" i="17"/>
  <c r="K92" i="17"/>
  <c r="K130" i="17" s="1"/>
  <c r="L92" i="17"/>
  <c r="L130" i="17"/>
  <c r="M92" i="17"/>
  <c r="M130" i="17" s="1"/>
  <c r="N92" i="17"/>
  <c r="N130" i="17"/>
  <c r="O92" i="17"/>
  <c r="O130" i="17" s="1"/>
  <c r="P92" i="17"/>
  <c r="P130" i="17"/>
  <c r="Q92" i="17"/>
  <c r="Q130" i="17" s="1"/>
  <c r="R92" i="17"/>
  <c r="R130" i="17"/>
  <c r="S92" i="17"/>
  <c r="S130" i="17" s="1"/>
  <c r="E92" i="17"/>
  <c r="E130" i="17"/>
  <c r="E90" i="17"/>
  <c r="E128" i="17"/>
  <c r="E156" i="17"/>
  <c r="F156" i="17" s="1"/>
  <c r="G156" i="17" s="1"/>
  <c r="H156" i="17" s="1"/>
  <c r="I156" i="17" s="1"/>
  <c r="J156" i="17" s="1"/>
  <c r="K156" i="17" s="1"/>
  <c r="L156" i="17" s="1"/>
  <c r="M156" i="17" s="1"/>
  <c r="S156" i="17" s="1"/>
  <c r="E187" i="15"/>
  <c r="E120" i="15"/>
  <c r="E48" i="15"/>
  <c r="E86" i="18" s="1"/>
  <c r="E13" i="15"/>
  <c r="E21" i="14"/>
  <c r="E22" i="14"/>
  <c r="E26" i="14"/>
  <c r="E27" i="14"/>
  <c r="E28" i="14"/>
  <c r="E29" i="14"/>
  <c r="E31" i="14"/>
  <c r="E32" i="14"/>
  <c r="E63" i="14"/>
  <c r="E40" i="14"/>
  <c r="E41" i="14"/>
  <c r="E12" i="14"/>
  <c r="E185" i="13"/>
  <c r="E118" i="13"/>
  <c r="F53" i="3"/>
  <c r="E53" i="3"/>
  <c r="E13" i="11" s="1"/>
  <c r="G53" i="3"/>
  <c r="G13" i="11" s="1"/>
  <c r="I53" i="3"/>
  <c r="I13" i="11" s="1"/>
  <c r="F72" i="3"/>
  <c r="F73" i="3"/>
  <c r="I72" i="3"/>
  <c r="F66" i="3"/>
  <c r="F63" i="3"/>
  <c r="I68" i="3"/>
  <c r="H68" i="3"/>
  <c r="G68" i="3"/>
  <c r="F68" i="3"/>
  <c r="E68" i="3"/>
  <c r="S17" i="18"/>
  <c r="E17" i="18"/>
  <c r="I66" i="3"/>
  <c r="I63" i="3"/>
  <c r="I73" i="3"/>
  <c r="B42" i="14"/>
  <c r="I31" i="3"/>
  <c r="S81" i="18"/>
  <c r="G48" i="18"/>
  <c r="F48" i="18"/>
  <c r="N22" i="18"/>
  <c r="K22" i="18"/>
  <c r="E30" i="17"/>
  <c r="S19" i="18"/>
  <c r="E20" i="18"/>
  <c r="E31" i="18"/>
  <c r="J160" i="17" l="1"/>
  <c r="P172" i="17"/>
  <c r="Q171" i="17"/>
  <c r="G171" i="17"/>
  <c r="P169" i="17"/>
  <c r="Q167" i="17"/>
  <c r="N163" i="17"/>
  <c r="N172" i="17"/>
  <c r="N169" i="17"/>
  <c r="M163" i="17"/>
  <c r="E27" i="17"/>
  <c r="M172" i="17"/>
  <c r="O171" i="17"/>
  <c r="Q170" i="17"/>
  <c r="F169" i="17"/>
  <c r="P166" i="17"/>
  <c r="K163" i="17"/>
  <c r="P161" i="17"/>
  <c r="K166" i="17"/>
  <c r="J163" i="17"/>
  <c r="N161" i="17"/>
  <c r="I172" i="17"/>
  <c r="L171" i="17"/>
  <c r="M170" i="17"/>
  <c r="O168" i="17"/>
  <c r="H166" i="17"/>
  <c r="F163" i="17"/>
  <c r="I161" i="17"/>
  <c r="Q159" i="17"/>
  <c r="N159" i="17"/>
  <c r="L159" i="17"/>
  <c r="K159" i="17"/>
  <c r="I159" i="17"/>
  <c r="I86" i="11"/>
  <c r="I94" i="14" s="1"/>
  <c r="I90" i="11"/>
  <c r="I98" i="14" s="1"/>
  <c r="I85" i="14"/>
  <c r="I100" i="11"/>
  <c r="I103" i="14" s="1"/>
  <c r="I91" i="11"/>
  <c r="I99" i="14" s="1"/>
  <c r="I89" i="11"/>
  <c r="I97" i="14" s="1"/>
  <c r="I87" i="11"/>
  <c r="I95" i="14" s="1"/>
  <c r="I105" i="11"/>
  <c r="I108" i="14" s="1"/>
  <c r="I104" i="11"/>
  <c r="I107" i="14" s="1"/>
  <c r="I102" i="11"/>
  <c r="I105" i="14" s="1"/>
  <c r="I103" i="11"/>
  <c r="I106" i="14" s="1"/>
  <c r="Q22" i="18"/>
  <c r="J22" i="18"/>
  <c r="O206" i="18"/>
  <c r="K206" i="18"/>
  <c r="I166" i="18"/>
  <c r="E27" i="18"/>
  <c r="M155" i="18"/>
  <c r="G155" i="18"/>
  <c r="N113" i="18"/>
  <c r="Q99" i="18"/>
  <c r="J95" i="18"/>
  <c r="E30" i="14"/>
  <c r="H30" i="14" s="1"/>
  <c r="P194" i="17"/>
  <c r="N194" i="17"/>
  <c r="L194" i="17"/>
  <c r="J194" i="17"/>
  <c r="F194" i="17"/>
  <c r="Q193" i="17"/>
  <c r="M193" i="17"/>
  <c r="J193" i="17"/>
  <c r="I188" i="17"/>
  <c r="P182" i="17"/>
  <c r="O164" i="17"/>
  <c r="O173" i="17"/>
  <c r="J167" i="17"/>
  <c r="G164" i="17"/>
  <c r="K173" i="17"/>
  <c r="K170" i="17"/>
  <c r="L169" i="17"/>
  <c r="M168" i="17"/>
  <c r="P167" i="17"/>
  <c r="H167" i="17"/>
  <c r="Q163" i="17"/>
  <c r="I163" i="17"/>
  <c r="L162" i="17"/>
  <c r="M161" i="17"/>
  <c r="O160" i="17"/>
  <c r="L173" i="17"/>
  <c r="I167" i="17"/>
  <c r="E185" i="14"/>
  <c r="E223" i="17"/>
  <c r="I173" i="17"/>
  <c r="N171" i="17"/>
  <c r="F171" i="17"/>
  <c r="R171" i="17" s="1"/>
  <c r="S171" i="17" s="1"/>
  <c r="I170" i="17"/>
  <c r="J169" i="17"/>
  <c r="K168" i="17"/>
  <c r="O167" i="17"/>
  <c r="G167" i="17"/>
  <c r="P163" i="17"/>
  <c r="H163" i="17"/>
  <c r="K162" i="17"/>
  <c r="L161" i="17"/>
  <c r="N160" i="17"/>
  <c r="G173" i="17"/>
  <c r="H170" i="17"/>
  <c r="I169" i="17"/>
  <c r="J168" i="17"/>
  <c r="N167" i="17"/>
  <c r="F167" i="17"/>
  <c r="O163" i="17"/>
  <c r="G163" i="17"/>
  <c r="I162" i="17"/>
  <c r="J161" i="17"/>
  <c r="K160" i="17"/>
  <c r="Q173" i="17"/>
  <c r="G168" i="17"/>
  <c r="L167" i="17"/>
  <c r="M164" i="17"/>
  <c r="H161" i="17"/>
  <c r="I160" i="17"/>
  <c r="M167" i="17"/>
  <c r="Q168" i="17"/>
  <c r="M166" i="17"/>
  <c r="J164" i="17"/>
  <c r="Q161" i="17"/>
  <c r="F159" i="17"/>
  <c r="J159" i="17"/>
  <c r="P159" i="17"/>
  <c r="H159" i="17"/>
  <c r="O159" i="17"/>
  <c r="G159" i="17"/>
  <c r="O139" i="17"/>
  <c r="L139" i="17"/>
  <c r="K139" i="17"/>
  <c r="P22" i="18"/>
  <c r="O22" i="18"/>
  <c r="L22" i="18"/>
  <c r="S68" i="18"/>
  <c r="S18" i="18" s="1"/>
  <c r="R22" i="18"/>
  <c r="M206" i="18"/>
  <c r="J206" i="18"/>
  <c r="G206" i="18"/>
  <c r="F206" i="18"/>
  <c r="F205" i="18"/>
  <c r="I181" i="18"/>
  <c r="E28" i="18"/>
  <c r="E218" i="18"/>
  <c r="G166" i="18"/>
  <c r="O166" i="18"/>
  <c r="N166" i="18"/>
  <c r="M166" i="18"/>
  <c r="I155" i="18"/>
  <c r="F155" i="18"/>
  <c r="Q155" i="18"/>
  <c r="F154" i="18"/>
  <c r="O154" i="18"/>
  <c r="M154" i="18"/>
  <c r="P113" i="18"/>
  <c r="O113" i="18"/>
  <c r="P111" i="18"/>
  <c r="C91" i="15"/>
  <c r="I99" i="18"/>
  <c r="E92" i="15"/>
  <c r="E123" i="18" s="1"/>
  <c r="E25" i="18" s="1"/>
  <c r="P95" i="18"/>
  <c r="N95" i="18"/>
  <c r="D19" i="19"/>
  <c r="I55" i="3"/>
  <c r="E55" i="3"/>
  <c r="E11" i="15"/>
  <c r="D11" i="19" s="1"/>
  <c r="F55" i="3"/>
  <c r="F13" i="11"/>
  <c r="F71" i="3"/>
  <c r="F11" i="3"/>
  <c r="F11" i="11" s="1"/>
  <c r="E11" i="11"/>
  <c r="E91" i="13"/>
  <c r="E116" i="13"/>
  <c r="P140" i="17"/>
  <c r="J140" i="17"/>
  <c r="J139" i="17"/>
  <c r="H139" i="17"/>
  <c r="G139" i="17"/>
  <c r="P139" i="17"/>
  <c r="F139" i="17"/>
  <c r="E80" i="14"/>
  <c r="I74" i="3"/>
  <c r="I71" i="3"/>
  <c r="H73" i="3"/>
  <c r="H66" i="3"/>
  <c r="H63" i="3"/>
  <c r="H72" i="3"/>
  <c r="G31" i="3"/>
  <c r="G66" i="3"/>
  <c r="H31" i="3"/>
  <c r="G72" i="3"/>
  <c r="G74" i="3" s="1"/>
  <c r="G63" i="3"/>
  <c r="E18" i="13"/>
  <c r="E56" i="17" s="1"/>
  <c r="H56" i="17" s="1"/>
  <c r="E66" i="3"/>
  <c r="E57" i="17"/>
  <c r="P57" i="17" s="1"/>
  <c r="E63" i="17"/>
  <c r="E18" i="17" s="1"/>
  <c r="E25" i="14"/>
  <c r="E16" i="19" s="1"/>
  <c r="E63" i="3"/>
  <c r="E73" i="3"/>
  <c r="E31" i="3"/>
  <c r="E72" i="3"/>
  <c r="F31" i="3"/>
  <c r="E116" i="14"/>
  <c r="E53" i="13"/>
  <c r="E11" i="18"/>
  <c r="E91" i="18" s="1"/>
  <c r="E129" i="18" s="1"/>
  <c r="F11" i="14"/>
  <c r="E53" i="14"/>
  <c r="F204" i="17"/>
  <c r="J204" i="17"/>
  <c r="N204" i="17"/>
  <c r="K204" i="17"/>
  <c r="P204" i="17"/>
  <c r="G204" i="17"/>
  <c r="M204" i="17"/>
  <c r="H204" i="17"/>
  <c r="O204" i="17"/>
  <c r="L204" i="17"/>
  <c r="Q204" i="17"/>
  <c r="I204" i="17"/>
  <c r="F11" i="17"/>
  <c r="E91" i="17"/>
  <c r="E129" i="17" s="1"/>
  <c r="F66" i="17"/>
  <c r="J66" i="17"/>
  <c r="N66" i="17"/>
  <c r="K66" i="17"/>
  <c r="P66" i="17"/>
  <c r="G66" i="17"/>
  <c r="L66" i="17"/>
  <c r="Q66" i="17"/>
  <c r="O66" i="17"/>
  <c r="H66" i="17"/>
  <c r="M66" i="17"/>
  <c r="I66" i="17"/>
  <c r="F120" i="17"/>
  <c r="J120" i="17"/>
  <c r="N120" i="17"/>
  <c r="I120" i="17"/>
  <c r="O120" i="17"/>
  <c r="L120" i="17"/>
  <c r="G120" i="17"/>
  <c r="M120" i="17"/>
  <c r="K120" i="17"/>
  <c r="P120" i="17"/>
  <c r="H120" i="17"/>
  <c r="Q120" i="17"/>
  <c r="H183" i="18"/>
  <c r="L183" i="18"/>
  <c r="P183" i="18"/>
  <c r="J183" i="18"/>
  <c r="O183" i="18"/>
  <c r="G183" i="18"/>
  <c r="N183" i="18"/>
  <c r="I183" i="18"/>
  <c r="Q183" i="18"/>
  <c r="F183" i="18"/>
  <c r="K183" i="18"/>
  <c r="M183" i="18"/>
  <c r="H173" i="18"/>
  <c r="L173" i="18"/>
  <c r="P173" i="18"/>
  <c r="G173" i="18"/>
  <c r="M173" i="18"/>
  <c r="F173" i="18"/>
  <c r="N173" i="18"/>
  <c r="I173" i="18"/>
  <c r="O173" i="18"/>
  <c r="J173" i="18"/>
  <c r="Q173" i="18"/>
  <c r="K173" i="18"/>
  <c r="H160" i="18"/>
  <c r="L160" i="18"/>
  <c r="P160" i="18"/>
  <c r="I160" i="18"/>
  <c r="N160" i="18"/>
  <c r="F160" i="18"/>
  <c r="M160" i="18"/>
  <c r="G160" i="18"/>
  <c r="O160" i="18"/>
  <c r="Q160" i="18"/>
  <c r="J160" i="18"/>
  <c r="K160" i="18"/>
  <c r="I188" i="18"/>
  <c r="M188" i="18"/>
  <c r="Q188" i="18"/>
  <c r="K188" i="18"/>
  <c r="P188" i="18"/>
  <c r="J188" i="18"/>
  <c r="F188" i="18"/>
  <c r="L188" i="18"/>
  <c r="G188" i="18"/>
  <c r="N188" i="18"/>
  <c r="H188" i="18"/>
  <c r="O188" i="18"/>
  <c r="E29" i="18"/>
  <c r="H192" i="18"/>
  <c r="L192" i="18"/>
  <c r="P192" i="18"/>
  <c r="I192" i="18"/>
  <c r="N192" i="18"/>
  <c r="F192" i="18"/>
  <c r="M192" i="18"/>
  <c r="G192" i="18"/>
  <c r="O192" i="18"/>
  <c r="J192" i="18"/>
  <c r="Q192" i="18"/>
  <c r="K192" i="18"/>
  <c r="H207" i="18"/>
  <c r="L207" i="18"/>
  <c r="P207" i="18"/>
  <c r="G207" i="18"/>
  <c r="M207" i="18"/>
  <c r="K207" i="18"/>
  <c r="F207" i="18"/>
  <c r="N207" i="18"/>
  <c r="I207" i="18"/>
  <c r="O207" i="18"/>
  <c r="J207" i="18"/>
  <c r="Q207" i="18"/>
  <c r="H214" i="18"/>
  <c r="L214" i="18"/>
  <c r="P214" i="18"/>
  <c r="G214" i="18"/>
  <c r="M214" i="18"/>
  <c r="I214" i="18"/>
  <c r="N214" i="18"/>
  <c r="K214" i="18"/>
  <c r="O214" i="18"/>
  <c r="F214" i="18"/>
  <c r="Q214" i="18"/>
  <c r="J214" i="18"/>
  <c r="F115" i="17"/>
  <c r="J115" i="17"/>
  <c r="N115" i="17"/>
  <c r="H115" i="17"/>
  <c r="M115" i="17"/>
  <c r="L115" i="17"/>
  <c r="G115" i="17"/>
  <c r="O115" i="17"/>
  <c r="Q115" i="17"/>
  <c r="I115" i="17"/>
  <c r="K115" i="17"/>
  <c r="P115" i="17"/>
  <c r="H172" i="18"/>
  <c r="L172" i="18"/>
  <c r="P172" i="18"/>
  <c r="I172" i="18"/>
  <c r="N172" i="18"/>
  <c r="K172" i="18"/>
  <c r="F172" i="18"/>
  <c r="M172" i="18"/>
  <c r="G172" i="18"/>
  <c r="O172" i="18"/>
  <c r="J172" i="18"/>
  <c r="Q172" i="18"/>
  <c r="G55" i="3"/>
  <c r="H55" i="3"/>
  <c r="F30" i="14"/>
  <c r="G30" i="14"/>
  <c r="F26" i="14"/>
  <c r="G26" i="14"/>
  <c r="H26" i="14"/>
  <c r="I26" i="14"/>
  <c r="G90" i="17"/>
  <c r="G128" i="17" s="1"/>
  <c r="F119" i="17"/>
  <c r="J119" i="17"/>
  <c r="N119" i="17"/>
  <c r="K119" i="17"/>
  <c r="P119" i="17"/>
  <c r="I119" i="17"/>
  <c r="Q119" i="17"/>
  <c r="L119" i="17"/>
  <c r="H119" i="17"/>
  <c r="M119" i="17"/>
  <c r="G119" i="17"/>
  <c r="O119" i="17"/>
  <c r="F206" i="17"/>
  <c r="J206" i="17"/>
  <c r="N206" i="17"/>
  <c r="H206" i="17"/>
  <c r="M206" i="17"/>
  <c r="K206" i="17"/>
  <c r="Q206" i="17"/>
  <c r="L206" i="17"/>
  <c r="P206" i="17"/>
  <c r="G206" i="17"/>
  <c r="O206" i="17"/>
  <c r="I206" i="17"/>
  <c r="H69" i="17"/>
  <c r="L69" i="17"/>
  <c r="P69" i="17"/>
  <c r="I69" i="17"/>
  <c r="M69" i="17"/>
  <c r="Q69" i="17"/>
  <c r="K69" i="17"/>
  <c r="F69" i="17"/>
  <c r="N69" i="17"/>
  <c r="J69" i="17"/>
  <c r="O69" i="17"/>
  <c r="G69" i="17"/>
  <c r="F75" i="17"/>
  <c r="J75" i="17"/>
  <c r="N75" i="17"/>
  <c r="H75" i="17"/>
  <c r="M75" i="17"/>
  <c r="I75" i="17"/>
  <c r="O75" i="17"/>
  <c r="L75" i="17"/>
  <c r="P75" i="17"/>
  <c r="G75" i="17"/>
  <c r="K75" i="17"/>
  <c r="Q75" i="17"/>
  <c r="B194" i="17"/>
  <c r="B156" i="14"/>
  <c r="B202" i="17"/>
  <c r="B164" i="14"/>
  <c r="B217" i="17"/>
  <c r="B179" i="14"/>
  <c r="I200" i="17"/>
  <c r="M200" i="17"/>
  <c r="F200" i="17"/>
  <c r="J200" i="17"/>
  <c r="N200" i="17"/>
  <c r="H200" i="17"/>
  <c r="P200" i="17"/>
  <c r="K200" i="17"/>
  <c r="L200" i="17"/>
  <c r="Q200" i="17"/>
  <c r="G200" i="17"/>
  <c r="O200" i="17"/>
  <c r="H90" i="17"/>
  <c r="H128" i="17" s="1"/>
  <c r="H48" i="17"/>
  <c r="F74" i="17"/>
  <c r="J74" i="17"/>
  <c r="N74" i="17"/>
  <c r="I74" i="17"/>
  <c r="O74" i="17"/>
  <c r="K74" i="17"/>
  <c r="P74" i="17"/>
  <c r="M74" i="17"/>
  <c r="G74" i="17"/>
  <c r="Q74" i="17"/>
  <c r="L74" i="17"/>
  <c r="H74" i="17"/>
  <c r="B196" i="17"/>
  <c r="B158" i="14"/>
  <c r="B204" i="17"/>
  <c r="B166" i="14"/>
  <c r="B219" i="17"/>
  <c r="B181" i="14"/>
  <c r="H177" i="18"/>
  <c r="L177" i="18"/>
  <c r="P177" i="18"/>
  <c r="G177" i="18"/>
  <c r="M177" i="18"/>
  <c r="I177" i="18"/>
  <c r="O177" i="18"/>
  <c r="J177" i="18"/>
  <c r="Q177" i="18"/>
  <c r="F177" i="18"/>
  <c r="K177" i="18"/>
  <c r="N177" i="18"/>
  <c r="H164" i="18"/>
  <c r="L164" i="18"/>
  <c r="P164" i="18"/>
  <c r="I164" i="18"/>
  <c r="N164" i="18"/>
  <c r="G164" i="18"/>
  <c r="O164" i="18"/>
  <c r="J164" i="18"/>
  <c r="Q164" i="18"/>
  <c r="K164" i="18"/>
  <c r="M164" i="18"/>
  <c r="F164" i="18"/>
  <c r="H199" i="18"/>
  <c r="L199" i="18"/>
  <c r="P199" i="18"/>
  <c r="J199" i="18"/>
  <c r="O199" i="18"/>
  <c r="G199" i="18"/>
  <c r="N199" i="18"/>
  <c r="I199" i="18"/>
  <c r="Q199" i="18"/>
  <c r="K199" i="18"/>
  <c r="F199" i="18"/>
  <c r="R199" i="18" s="1"/>
  <c r="M199" i="18"/>
  <c r="I137" i="18"/>
  <c r="M137" i="18"/>
  <c r="Q137" i="18"/>
  <c r="F137" i="18"/>
  <c r="G137" i="18"/>
  <c r="L137" i="18"/>
  <c r="J137" i="18"/>
  <c r="P137" i="18"/>
  <c r="K137" i="18"/>
  <c r="N137" i="18"/>
  <c r="H137" i="18"/>
  <c r="O137" i="18"/>
  <c r="E30" i="18"/>
  <c r="F74" i="3"/>
  <c r="F29" i="14"/>
  <c r="G29" i="14"/>
  <c r="I29" i="14"/>
  <c r="H29" i="14"/>
  <c r="E154" i="17"/>
  <c r="G153" i="17"/>
  <c r="H60" i="17"/>
  <c r="L60" i="17"/>
  <c r="P60" i="17"/>
  <c r="I60" i="17"/>
  <c r="M60" i="17"/>
  <c r="Q60" i="17"/>
  <c r="K60" i="17"/>
  <c r="F60" i="17"/>
  <c r="N60" i="17"/>
  <c r="G60" i="17"/>
  <c r="J60" i="17"/>
  <c r="O60" i="17"/>
  <c r="G217" i="17"/>
  <c r="K217" i="17"/>
  <c r="O217" i="17"/>
  <c r="H217" i="17"/>
  <c r="H31" i="17" s="1"/>
  <c r="M217" i="17"/>
  <c r="F217" i="17"/>
  <c r="N217" i="17"/>
  <c r="I217" i="17"/>
  <c r="I31" i="17" s="1"/>
  <c r="P217" i="17"/>
  <c r="J217" i="17"/>
  <c r="L217" i="17"/>
  <c r="Q217" i="17"/>
  <c r="E49" i="17"/>
  <c r="I10" i="17"/>
  <c r="G22" i="18"/>
  <c r="E19" i="18"/>
  <c r="E22" i="18" s="1"/>
  <c r="F83" i="17"/>
  <c r="J83" i="17"/>
  <c r="N83" i="17"/>
  <c r="H83" i="17"/>
  <c r="M83" i="17"/>
  <c r="I83" i="17"/>
  <c r="O83" i="17"/>
  <c r="G83" i="17"/>
  <c r="Q83" i="17"/>
  <c r="K83" i="17"/>
  <c r="L83" i="17"/>
  <c r="P83" i="17"/>
  <c r="E20" i="17"/>
  <c r="B81" i="17"/>
  <c r="B200" i="17"/>
  <c r="B162" i="14"/>
  <c r="B210" i="17"/>
  <c r="B172" i="14"/>
  <c r="I135" i="18"/>
  <c r="M135" i="18"/>
  <c r="Q135" i="18"/>
  <c r="H135" i="18"/>
  <c r="N135" i="18"/>
  <c r="J135" i="18"/>
  <c r="O135" i="18"/>
  <c r="L135" i="18"/>
  <c r="F135" i="18"/>
  <c r="P135" i="18"/>
  <c r="G135" i="18"/>
  <c r="K135" i="18"/>
  <c r="R86" i="18"/>
  <c r="S80" i="18"/>
  <c r="G90" i="18"/>
  <c r="G128" i="18" s="1"/>
  <c r="F32" i="14"/>
  <c r="G32" i="14"/>
  <c r="I32" i="14"/>
  <c r="H32" i="14"/>
  <c r="F28" i="14"/>
  <c r="G28" i="14"/>
  <c r="H28" i="14"/>
  <c r="I28" i="14"/>
  <c r="F121" i="17"/>
  <c r="J121" i="17"/>
  <c r="N121" i="17"/>
  <c r="H121" i="17"/>
  <c r="M121" i="17"/>
  <c r="G121" i="17"/>
  <c r="O121" i="17"/>
  <c r="I121" i="17"/>
  <c r="P121" i="17"/>
  <c r="L121" i="17"/>
  <c r="Q121" i="17"/>
  <c r="K121" i="17"/>
  <c r="F219" i="17"/>
  <c r="R219" i="17" s="1"/>
  <c r="S219" i="17" s="1"/>
  <c r="J219" i="17"/>
  <c r="N219" i="17"/>
  <c r="K219" i="17"/>
  <c r="P219" i="17"/>
  <c r="G219" i="17"/>
  <c r="M219" i="17"/>
  <c r="H219" i="17"/>
  <c r="O219" i="17"/>
  <c r="L219" i="17"/>
  <c r="I219" i="17"/>
  <c r="Q219" i="17"/>
  <c r="F202" i="17"/>
  <c r="J202" i="17"/>
  <c r="N202" i="17"/>
  <c r="H202" i="17"/>
  <c r="M202" i="17"/>
  <c r="I202" i="17"/>
  <c r="P202" i="17"/>
  <c r="K202" i="17"/>
  <c r="Q202" i="17"/>
  <c r="G202" i="17"/>
  <c r="L202" i="17"/>
  <c r="O202" i="17"/>
  <c r="H198" i="17"/>
  <c r="L198" i="17"/>
  <c r="P198" i="17"/>
  <c r="I198" i="17"/>
  <c r="N198" i="17"/>
  <c r="J198" i="17"/>
  <c r="O198" i="17"/>
  <c r="M198" i="17"/>
  <c r="G198" i="17"/>
  <c r="K198" i="17"/>
  <c r="Q198" i="17"/>
  <c r="F198" i="17"/>
  <c r="G48" i="17"/>
  <c r="H10" i="18"/>
  <c r="S199" i="18"/>
  <c r="F22" i="18"/>
  <c r="F65" i="17"/>
  <c r="J65" i="17"/>
  <c r="N65" i="17"/>
  <c r="G65" i="17"/>
  <c r="L65" i="17"/>
  <c r="Q65" i="17"/>
  <c r="H65" i="17"/>
  <c r="M65" i="17"/>
  <c r="P65" i="17"/>
  <c r="I65" i="17"/>
  <c r="K65" i="17"/>
  <c r="O65" i="17"/>
  <c r="F84" i="17"/>
  <c r="J84" i="17"/>
  <c r="N84" i="17"/>
  <c r="G84" i="17"/>
  <c r="L84" i="17"/>
  <c r="Q84" i="17"/>
  <c r="H84" i="17"/>
  <c r="M84" i="17"/>
  <c r="P84" i="17"/>
  <c r="I84" i="17"/>
  <c r="O84" i="17"/>
  <c r="K84" i="17"/>
  <c r="B198" i="17"/>
  <c r="B160" i="14"/>
  <c r="B206" i="17"/>
  <c r="B168" i="14"/>
  <c r="B221" i="17"/>
  <c r="B183" i="14"/>
  <c r="I119" i="18"/>
  <c r="M119" i="18"/>
  <c r="Q119" i="18"/>
  <c r="F119" i="18"/>
  <c r="K119" i="18"/>
  <c r="P119" i="18"/>
  <c r="G119" i="18"/>
  <c r="N119" i="18"/>
  <c r="H119" i="18"/>
  <c r="O119" i="18"/>
  <c r="J119" i="18"/>
  <c r="L119" i="18"/>
  <c r="H184" i="18"/>
  <c r="L184" i="18"/>
  <c r="P184" i="18"/>
  <c r="I184" i="18"/>
  <c r="N184" i="18"/>
  <c r="J184" i="18"/>
  <c r="Q184" i="18"/>
  <c r="K184" i="18"/>
  <c r="F184" i="18"/>
  <c r="G184" i="18"/>
  <c r="M184" i="18"/>
  <c r="O184" i="18"/>
  <c r="H179" i="18"/>
  <c r="L179" i="18"/>
  <c r="P179" i="18"/>
  <c r="J179" i="18"/>
  <c r="O179" i="18"/>
  <c r="F179" i="18"/>
  <c r="M179" i="18"/>
  <c r="G179" i="18"/>
  <c r="N179" i="18"/>
  <c r="I179" i="18"/>
  <c r="K179" i="18"/>
  <c r="Q179" i="18"/>
  <c r="H174" i="18"/>
  <c r="L174" i="18"/>
  <c r="P174" i="18"/>
  <c r="F174" i="18"/>
  <c r="K174" i="18"/>
  <c r="Q174" i="18"/>
  <c r="I174" i="18"/>
  <c r="O174" i="18"/>
  <c r="J174" i="18"/>
  <c r="M174" i="18"/>
  <c r="G174" i="18"/>
  <c r="N174" i="18"/>
  <c r="H165" i="18"/>
  <c r="L165" i="18"/>
  <c r="P165" i="18"/>
  <c r="G165" i="18"/>
  <c r="M165" i="18"/>
  <c r="J165" i="18"/>
  <c r="Q165" i="18"/>
  <c r="K165" i="18"/>
  <c r="N165" i="18"/>
  <c r="O165" i="18"/>
  <c r="F165" i="18"/>
  <c r="R165" i="18" s="1"/>
  <c r="S165" i="18" s="1"/>
  <c r="I165" i="18"/>
  <c r="H161" i="18"/>
  <c r="L161" i="18"/>
  <c r="P161" i="18"/>
  <c r="G161" i="18"/>
  <c r="M161" i="18"/>
  <c r="I161" i="18"/>
  <c r="O161" i="18"/>
  <c r="J161" i="18"/>
  <c r="Q161" i="18"/>
  <c r="F161" i="18"/>
  <c r="K161" i="18"/>
  <c r="N161" i="18"/>
  <c r="H156" i="18"/>
  <c r="L156" i="18"/>
  <c r="P156" i="18"/>
  <c r="I156" i="18"/>
  <c r="N156" i="18"/>
  <c r="K156" i="18"/>
  <c r="F156" i="18"/>
  <c r="M156" i="18"/>
  <c r="G156" i="18"/>
  <c r="J156" i="18"/>
  <c r="O156" i="18"/>
  <c r="Q156" i="18"/>
  <c r="H200" i="18"/>
  <c r="L200" i="18"/>
  <c r="P200" i="18"/>
  <c r="I200" i="18"/>
  <c r="N200" i="18"/>
  <c r="J200" i="18"/>
  <c r="Q200" i="18"/>
  <c r="K200" i="18"/>
  <c r="F200" i="18"/>
  <c r="M200" i="18"/>
  <c r="O200" i="18"/>
  <c r="G200" i="18"/>
  <c r="H193" i="18"/>
  <c r="L193" i="18"/>
  <c r="P193" i="18"/>
  <c r="G193" i="18"/>
  <c r="M193" i="18"/>
  <c r="I193" i="18"/>
  <c r="O193" i="18"/>
  <c r="J193" i="18"/>
  <c r="Q193" i="18"/>
  <c r="K193" i="18"/>
  <c r="F193" i="18"/>
  <c r="N193" i="18"/>
  <c r="H189" i="18"/>
  <c r="L189" i="18"/>
  <c r="P189" i="18"/>
  <c r="G189" i="18"/>
  <c r="M189" i="18"/>
  <c r="F189" i="18"/>
  <c r="N189" i="18"/>
  <c r="I189" i="18"/>
  <c r="O189" i="18"/>
  <c r="J189" i="18"/>
  <c r="Q189" i="18"/>
  <c r="K189" i="18"/>
  <c r="H208" i="18"/>
  <c r="L208" i="18"/>
  <c r="P208" i="18"/>
  <c r="F208" i="18"/>
  <c r="K208" i="18"/>
  <c r="Q208" i="18"/>
  <c r="G208" i="18"/>
  <c r="N208" i="18"/>
  <c r="I208" i="18"/>
  <c r="O208" i="18"/>
  <c r="J208" i="18"/>
  <c r="M208" i="18"/>
  <c r="H215" i="18"/>
  <c r="L215" i="18"/>
  <c r="P215" i="18"/>
  <c r="F215" i="18"/>
  <c r="G215" i="18"/>
  <c r="M215" i="18"/>
  <c r="J215" i="18"/>
  <c r="Q215" i="18"/>
  <c r="K215" i="18"/>
  <c r="N215" i="18"/>
  <c r="I215" i="18"/>
  <c r="O215" i="18"/>
  <c r="J118" i="18"/>
  <c r="N118" i="18"/>
  <c r="F118" i="18"/>
  <c r="H118" i="18"/>
  <c r="M118" i="18"/>
  <c r="G118" i="18"/>
  <c r="O118" i="18"/>
  <c r="I118" i="18"/>
  <c r="P118" i="18"/>
  <c r="K118" i="18"/>
  <c r="Q118" i="18"/>
  <c r="L118" i="18"/>
  <c r="F168" i="14"/>
  <c r="H168" i="14"/>
  <c r="I168" i="14"/>
  <c r="G168" i="14"/>
  <c r="F164" i="14"/>
  <c r="I164" i="14"/>
  <c r="H164" i="14"/>
  <c r="G164" i="14"/>
  <c r="F160" i="14"/>
  <c r="G160" i="14"/>
  <c r="I160" i="14"/>
  <c r="H160" i="14"/>
  <c r="F156" i="14"/>
  <c r="G156" i="14"/>
  <c r="H156" i="14"/>
  <c r="I156" i="14"/>
  <c r="E25" i="19"/>
  <c r="P121" i="18"/>
  <c r="E24" i="19"/>
  <c r="G165" i="17"/>
  <c r="K165" i="17"/>
  <c r="O165" i="17"/>
  <c r="F165" i="17"/>
  <c r="L165" i="17"/>
  <c r="Q165" i="17"/>
  <c r="H165" i="17"/>
  <c r="M165" i="17"/>
  <c r="I165" i="17"/>
  <c r="N165" i="17"/>
  <c r="G138" i="17"/>
  <c r="K138" i="17"/>
  <c r="O138" i="17"/>
  <c r="H138" i="17"/>
  <c r="M138" i="17"/>
  <c r="I138" i="17"/>
  <c r="N138" i="17"/>
  <c r="J138" i="17"/>
  <c r="P138" i="17"/>
  <c r="H168" i="18"/>
  <c r="L168" i="18"/>
  <c r="P168" i="18"/>
  <c r="I168" i="18"/>
  <c r="N168" i="18"/>
  <c r="J168" i="18"/>
  <c r="Q168" i="18"/>
  <c r="K168" i="18"/>
  <c r="G168" i="18"/>
  <c r="M168" i="18"/>
  <c r="O168" i="18"/>
  <c r="H196" i="18"/>
  <c r="L196" i="18"/>
  <c r="P196" i="18"/>
  <c r="I196" i="18"/>
  <c r="N196" i="18"/>
  <c r="G196" i="18"/>
  <c r="O196" i="18"/>
  <c r="J196" i="18"/>
  <c r="Q196" i="18"/>
  <c r="K196" i="18"/>
  <c r="M196" i="18"/>
  <c r="H59" i="17"/>
  <c r="L59" i="17"/>
  <c r="P59" i="17"/>
  <c r="I59" i="17"/>
  <c r="M59" i="17"/>
  <c r="Q59" i="17"/>
  <c r="G59" i="17"/>
  <c r="O59" i="17"/>
  <c r="J59" i="17"/>
  <c r="N59" i="17"/>
  <c r="F59" i="17"/>
  <c r="K59" i="17"/>
  <c r="F221" i="17"/>
  <c r="J221" i="17"/>
  <c r="N221" i="17"/>
  <c r="H221" i="17"/>
  <c r="M221" i="17"/>
  <c r="K221" i="17"/>
  <c r="Q221" i="17"/>
  <c r="L221" i="17"/>
  <c r="P221" i="17"/>
  <c r="G221" i="17"/>
  <c r="O221" i="17"/>
  <c r="I221" i="17"/>
  <c r="F218" i="17"/>
  <c r="J218" i="17"/>
  <c r="N218" i="17"/>
  <c r="G218" i="17"/>
  <c r="L218" i="17"/>
  <c r="Q218" i="17"/>
  <c r="K218" i="17"/>
  <c r="M218" i="17"/>
  <c r="I218" i="17"/>
  <c r="P218" i="17"/>
  <c r="O218" i="17"/>
  <c r="H218" i="17"/>
  <c r="H214" i="17"/>
  <c r="L214" i="17"/>
  <c r="P214" i="17"/>
  <c r="J214" i="17"/>
  <c r="O214" i="17"/>
  <c r="F214" i="17"/>
  <c r="K214" i="17"/>
  <c r="Q214" i="17"/>
  <c r="I214" i="17"/>
  <c r="M214" i="17"/>
  <c r="N214" i="17"/>
  <c r="G214" i="17"/>
  <c r="H199" i="17"/>
  <c r="L199" i="17"/>
  <c r="G199" i="17"/>
  <c r="M199" i="17"/>
  <c r="Q199" i="17"/>
  <c r="I199" i="17"/>
  <c r="N199" i="17"/>
  <c r="K199" i="17"/>
  <c r="J199" i="17"/>
  <c r="O199" i="17"/>
  <c r="F199" i="17"/>
  <c r="P199" i="17"/>
  <c r="H197" i="17"/>
  <c r="L197" i="17"/>
  <c r="P197" i="17"/>
  <c r="J197" i="17"/>
  <c r="O197" i="17"/>
  <c r="F197" i="17"/>
  <c r="K197" i="17"/>
  <c r="Q197" i="17"/>
  <c r="N197" i="17"/>
  <c r="G197" i="17"/>
  <c r="I197" i="17"/>
  <c r="M197" i="17"/>
  <c r="F64" i="17"/>
  <c r="J64" i="17"/>
  <c r="N64" i="17"/>
  <c r="H64" i="17"/>
  <c r="M64" i="17"/>
  <c r="I64" i="17"/>
  <c r="O64" i="17"/>
  <c r="G64" i="17"/>
  <c r="Q64" i="17"/>
  <c r="K64" i="17"/>
  <c r="P64" i="17"/>
  <c r="L64" i="17"/>
  <c r="G73" i="17"/>
  <c r="K73" i="17"/>
  <c r="K19" i="17" s="1"/>
  <c r="O73" i="17"/>
  <c r="J73" i="17"/>
  <c r="P73" i="17"/>
  <c r="L73" i="17"/>
  <c r="L19" i="17" s="1"/>
  <c r="Q73" i="17"/>
  <c r="I73" i="17"/>
  <c r="M73" i="17"/>
  <c r="H73" i="17"/>
  <c r="H19" i="17" s="1"/>
  <c r="N73" i="17"/>
  <c r="F73" i="17"/>
  <c r="F77" i="17"/>
  <c r="J77" i="17"/>
  <c r="N77" i="17"/>
  <c r="K77" i="17"/>
  <c r="P77" i="17"/>
  <c r="G77" i="17"/>
  <c r="L77" i="17"/>
  <c r="Q77" i="17"/>
  <c r="I77" i="17"/>
  <c r="M77" i="17"/>
  <c r="H77" i="17"/>
  <c r="O77" i="17"/>
  <c r="F82" i="17"/>
  <c r="J82" i="17"/>
  <c r="N82" i="17"/>
  <c r="I82" i="17"/>
  <c r="O82" i="17"/>
  <c r="K82" i="17"/>
  <c r="P82" i="17"/>
  <c r="H82" i="17"/>
  <c r="L82" i="17"/>
  <c r="Q82" i="17"/>
  <c r="G82" i="17"/>
  <c r="M82" i="17"/>
  <c r="I121" i="18"/>
  <c r="M121" i="18"/>
  <c r="Q121" i="18"/>
  <c r="H121" i="18"/>
  <c r="N121" i="18"/>
  <c r="K121" i="18"/>
  <c r="F121" i="18"/>
  <c r="L121" i="18"/>
  <c r="G121" i="18"/>
  <c r="O121" i="18"/>
  <c r="H182" i="18"/>
  <c r="L182" i="18"/>
  <c r="P182" i="18"/>
  <c r="F182" i="18"/>
  <c r="K182" i="18"/>
  <c r="Q182" i="18"/>
  <c r="M182" i="18"/>
  <c r="G182" i="18"/>
  <c r="N182" i="18"/>
  <c r="O182" i="18"/>
  <c r="I182" i="18"/>
  <c r="H176" i="18"/>
  <c r="L176" i="18"/>
  <c r="P176" i="18"/>
  <c r="I176" i="18"/>
  <c r="N176" i="18"/>
  <c r="F176" i="18"/>
  <c r="M176" i="18"/>
  <c r="G176" i="18"/>
  <c r="O176" i="18"/>
  <c r="Q176" i="18"/>
  <c r="J176" i="18"/>
  <c r="H163" i="18"/>
  <c r="L163" i="18"/>
  <c r="P163" i="18"/>
  <c r="J163" i="18"/>
  <c r="O163" i="18"/>
  <c r="F163" i="18"/>
  <c r="M163" i="18"/>
  <c r="G163" i="18"/>
  <c r="N163" i="18"/>
  <c r="I163" i="18"/>
  <c r="K163" i="18"/>
  <c r="Q163" i="18"/>
  <c r="H159" i="18"/>
  <c r="L159" i="18"/>
  <c r="P159" i="18"/>
  <c r="J159" i="18"/>
  <c r="O159" i="18"/>
  <c r="K159" i="18"/>
  <c r="F159" i="18"/>
  <c r="M159" i="18"/>
  <c r="N159" i="18"/>
  <c r="Q159" i="18"/>
  <c r="G159" i="18"/>
  <c r="H202" i="18"/>
  <c r="L202" i="18"/>
  <c r="P202" i="18"/>
  <c r="F202" i="18"/>
  <c r="K202" i="18"/>
  <c r="Q202" i="18"/>
  <c r="G202" i="18"/>
  <c r="N202" i="18"/>
  <c r="I202" i="18"/>
  <c r="O202" i="18"/>
  <c r="J202" i="18"/>
  <c r="H198" i="18"/>
  <c r="L198" i="18"/>
  <c r="P198" i="18"/>
  <c r="F198" i="18"/>
  <c r="K198" i="18"/>
  <c r="Q198" i="18"/>
  <c r="M198" i="18"/>
  <c r="G198" i="18"/>
  <c r="N198" i="18"/>
  <c r="I198" i="18"/>
  <c r="O198" i="18"/>
  <c r="J198" i="18"/>
  <c r="H191" i="18"/>
  <c r="L191" i="18"/>
  <c r="P191" i="18"/>
  <c r="J191" i="18"/>
  <c r="O191" i="18"/>
  <c r="K191" i="18"/>
  <c r="F191" i="18"/>
  <c r="M191" i="18"/>
  <c r="G191" i="18"/>
  <c r="N191" i="18"/>
  <c r="Q191" i="18"/>
  <c r="I212" i="18"/>
  <c r="I31" i="18" s="1"/>
  <c r="M212" i="18"/>
  <c r="Q212" i="18"/>
  <c r="K212" i="18"/>
  <c r="P212" i="18"/>
  <c r="P31" i="18" s="1"/>
  <c r="H212" i="18"/>
  <c r="O212" i="18"/>
  <c r="J212" i="18"/>
  <c r="F212" i="18"/>
  <c r="L212" i="18"/>
  <c r="G212" i="18"/>
  <c r="N212" i="18"/>
  <c r="H213" i="18"/>
  <c r="L213" i="18"/>
  <c r="P213" i="18"/>
  <c r="I213" i="18"/>
  <c r="N213" i="18"/>
  <c r="J213" i="18"/>
  <c r="O213" i="18"/>
  <c r="M213" i="18"/>
  <c r="F213" i="18"/>
  <c r="R213" i="18" s="1"/>
  <c r="S213" i="18" s="1"/>
  <c r="Q213" i="18"/>
  <c r="G213" i="18"/>
  <c r="G118" i="17"/>
  <c r="K118" i="17"/>
  <c r="O118" i="17"/>
  <c r="H118" i="17"/>
  <c r="M118" i="17"/>
  <c r="F118" i="17"/>
  <c r="J118" i="17"/>
  <c r="Q118" i="17"/>
  <c r="L118" i="17"/>
  <c r="P118" i="17"/>
  <c r="I118" i="17"/>
  <c r="N118" i="17"/>
  <c r="I171" i="18"/>
  <c r="M171" i="18"/>
  <c r="Q171" i="18"/>
  <c r="G171" i="18"/>
  <c r="L171" i="18"/>
  <c r="F171" i="18"/>
  <c r="H171" i="18"/>
  <c r="O171" i="18"/>
  <c r="J171" i="18"/>
  <c r="P171" i="18"/>
  <c r="K171" i="18"/>
  <c r="N171" i="18"/>
  <c r="I136" i="18"/>
  <c r="M136" i="18"/>
  <c r="Q136" i="18"/>
  <c r="G136" i="18"/>
  <c r="L136" i="18"/>
  <c r="H136" i="18"/>
  <c r="N136" i="18"/>
  <c r="K136" i="18"/>
  <c r="O136" i="18"/>
  <c r="F136" i="18"/>
  <c r="R136" i="18" s="1"/>
  <c r="S136" i="18" s="1"/>
  <c r="P136" i="18"/>
  <c r="E29" i="17"/>
  <c r="F31" i="14"/>
  <c r="I31" i="14"/>
  <c r="H31" i="14"/>
  <c r="G31" i="14"/>
  <c r="F27" i="14"/>
  <c r="I27" i="14"/>
  <c r="G27" i="14"/>
  <c r="H27" i="14"/>
  <c r="E60" i="15"/>
  <c r="E19" i="17"/>
  <c r="F220" i="17"/>
  <c r="J220" i="17"/>
  <c r="N220" i="17"/>
  <c r="I220" i="17"/>
  <c r="O220" i="17"/>
  <c r="H220" i="17"/>
  <c r="P220" i="17"/>
  <c r="K220" i="17"/>
  <c r="Q220" i="17"/>
  <c r="M220" i="17"/>
  <c r="L220" i="17"/>
  <c r="G220" i="17"/>
  <c r="F207" i="17"/>
  <c r="J207" i="17"/>
  <c r="N207" i="17"/>
  <c r="G207" i="17"/>
  <c r="L207" i="17"/>
  <c r="Q207" i="17"/>
  <c r="M207" i="17"/>
  <c r="H207" i="17"/>
  <c r="O207" i="17"/>
  <c r="I207" i="17"/>
  <c r="K207" i="17"/>
  <c r="P207" i="17"/>
  <c r="F205" i="17"/>
  <c r="J205" i="17"/>
  <c r="N205" i="17"/>
  <c r="I205" i="17"/>
  <c r="O205" i="17"/>
  <c r="H205" i="17"/>
  <c r="P205" i="17"/>
  <c r="K205" i="17"/>
  <c r="Q205" i="17"/>
  <c r="M205" i="17"/>
  <c r="G205" i="17"/>
  <c r="L205" i="17"/>
  <c r="F203" i="17"/>
  <c r="J203" i="17"/>
  <c r="N203" i="17"/>
  <c r="G203" i="17"/>
  <c r="L203" i="17"/>
  <c r="Q203" i="17"/>
  <c r="K203" i="17"/>
  <c r="M203" i="17"/>
  <c r="I203" i="17"/>
  <c r="O203" i="17"/>
  <c r="H203" i="17"/>
  <c r="P203" i="17"/>
  <c r="H67" i="17"/>
  <c r="L67" i="17"/>
  <c r="P67" i="17"/>
  <c r="I67" i="17"/>
  <c r="M67" i="17"/>
  <c r="Q67" i="17"/>
  <c r="K67" i="17"/>
  <c r="F67" i="17"/>
  <c r="N67" i="17"/>
  <c r="G67" i="17"/>
  <c r="J67" i="17"/>
  <c r="H70" i="17"/>
  <c r="L70" i="17"/>
  <c r="P70" i="17"/>
  <c r="I70" i="17"/>
  <c r="M70" i="17"/>
  <c r="Q70" i="17"/>
  <c r="G70" i="17"/>
  <c r="O70" i="17"/>
  <c r="J70" i="17"/>
  <c r="N70" i="17"/>
  <c r="F70" i="17"/>
  <c r="K70" i="17"/>
  <c r="F76" i="17"/>
  <c r="J76" i="17"/>
  <c r="N76" i="17"/>
  <c r="G76" i="17"/>
  <c r="L76" i="17"/>
  <c r="Q76" i="17"/>
  <c r="H76" i="17"/>
  <c r="M76" i="17"/>
  <c r="K76" i="17"/>
  <c r="O76" i="17"/>
  <c r="I76" i="17"/>
  <c r="P76" i="17"/>
  <c r="F81" i="17"/>
  <c r="J81" i="17"/>
  <c r="N81" i="17"/>
  <c r="K81" i="17"/>
  <c r="P81" i="17"/>
  <c r="G81" i="17"/>
  <c r="L81" i="17"/>
  <c r="Q81" i="17"/>
  <c r="I81" i="17"/>
  <c r="M81" i="17"/>
  <c r="H81" i="17"/>
  <c r="O81" i="17"/>
  <c r="I120" i="18"/>
  <c r="M120" i="18"/>
  <c r="Q120" i="18"/>
  <c r="J120" i="18"/>
  <c r="O120" i="18"/>
  <c r="H120" i="18"/>
  <c r="P120" i="18"/>
  <c r="K120" i="18"/>
  <c r="F120" i="18"/>
  <c r="L120" i="18"/>
  <c r="H185" i="18"/>
  <c r="L185" i="18"/>
  <c r="P185" i="18"/>
  <c r="G185" i="18"/>
  <c r="M185" i="18"/>
  <c r="K185" i="18"/>
  <c r="F185" i="18"/>
  <c r="R185" i="18" s="1"/>
  <c r="S185" i="18" s="1"/>
  <c r="N185" i="18"/>
  <c r="I185" i="18"/>
  <c r="J185" i="18"/>
  <c r="O185" i="18"/>
  <c r="H180" i="18"/>
  <c r="L180" i="18"/>
  <c r="P180" i="18"/>
  <c r="I180" i="18"/>
  <c r="N180" i="18"/>
  <c r="G180" i="18"/>
  <c r="O180" i="18"/>
  <c r="J180" i="18"/>
  <c r="Q180" i="18"/>
  <c r="K180" i="18"/>
  <c r="M180" i="18"/>
  <c r="H175" i="18"/>
  <c r="L175" i="18"/>
  <c r="P175" i="18"/>
  <c r="J175" i="18"/>
  <c r="O175" i="18"/>
  <c r="K175" i="18"/>
  <c r="F175" i="18"/>
  <c r="M175" i="18"/>
  <c r="G175" i="18"/>
  <c r="N175" i="18"/>
  <c r="Q175" i="18"/>
  <c r="H167" i="18"/>
  <c r="L167" i="18"/>
  <c r="P167" i="18"/>
  <c r="J167" i="18"/>
  <c r="O167" i="18"/>
  <c r="G167" i="18"/>
  <c r="N167" i="18"/>
  <c r="I167" i="18"/>
  <c r="Q167" i="18"/>
  <c r="F167" i="18"/>
  <c r="K167" i="18"/>
  <c r="M167" i="18"/>
  <c r="H162" i="18"/>
  <c r="L162" i="18"/>
  <c r="P162" i="18"/>
  <c r="F162" i="18"/>
  <c r="K162" i="18"/>
  <c r="Q162" i="18"/>
  <c r="J162" i="18"/>
  <c r="M162" i="18"/>
  <c r="G162" i="18"/>
  <c r="I162" i="18"/>
  <c r="N162" i="18"/>
  <c r="H158" i="18"/>
  <c r="L158" i="18"/>
  <c r="P158" i="18"/>
  <c r="F158" i="18"/>
  <c r="K158" i="18"/>
  <c r="Q158" i="18"/>
  <c r="I158" i="18"/>
  <c r="O158" i="18"/>
  <c r="J158" i="18"/>
  <c r="M158" i="18"/>
  <c r="N158" i="18"/>
  <c r="H201" i="18"/>
  <c r="L201" i="18"/>
  <c r="P201" i="18"/>
  <c r="G201" i="18"/>
  <c r="M201" i="18"/>
  <c r="K201" i="18"/>
  <c r="F201" i="18"/>
  <c r="N201" i="18"/>
  <c r="I201" i="18"/>
  <c r="O201" i="18"/>
  <c r="J201" i="18"/>
  <c r="Q201" i="18"/>
  <c r="H195" i="18"/>
  <c r="L195" i="18"/>
  <c r="P195" i="18"/>
  <c r="J195" i="18"/>
  <c r="O195" i="18"/>
  <c r="F195" i="18"/>
  <c r="M195" i="18"/>
  <c r="G195" i="18"/>
  <c r="N195" i="18"/>
  <c r="I195" i="18"/>
  <c r="Q195" i="18"/>
  <c r="K195" i="18"/>
  <c r="H190" i="18"/>
  <c r="L190" i="18"/>
  <c r="P190" i="18"/>
  <c r="F190" i="18"/>
  <c r="K190" i="18"/>
  <c r="Q190" i="18"/>
  <c r="I190" i="18"/>
  <c r="O190" i="18"/>
  <c r="J190" i="18"/>
  <c r="M190" i="18"/>
  <c r="G190" i="18"/>
  <c r="N190" i="18"/>
  <c r="H209" i="18"/>
  <c r="L209" i="18"/>
  <c r="P209" i="18"/>
  <c r="J209" i="18"/>
  <c r="O209" i="18"/>
  <c r="I209" i="18"/>
  <c r="Q209" i="18"/>
  <c r="K209" i="18"/>
  <c r="F209" i="18"/>
  <c r="M209" i="18"/>
  <c r="G209" i="18"/>
  <c r="N209" i="18"/>
  <c r="H216" i="18"/>
  <c r="L216" i="18"/>
  <c r="P216" i="18"/>
  <c r="F216" i="18"/>
  <c r="R216" i="18" s="1"/>
  <c r="S216" i="18" s="1"/>
  <c r="K216" i="18"/>
  <c r="Q216" i="18"/>
  <c r="M216" i="18"/>
  <c r="G216" i="18"/>
  <c r="N216" i="18"/>
  <c r="I216" i="18"/>
  <c r="O216" i="18"/>
  <c r="I140" i="18"/>
  <c r="M140" i="18"/>
  <c r="Q140" i="18"/>
  <c r="H140" i="18"/>
  <c r="N140" i="18"/>
  <c r="J140" i="18"/>
  <c r="P140" i="18"/>
  <c r="K140" i="18"/>
  <c r="F140" i="18"/>
  <c r="R140" i="18" s="1"/>
  <c r="S140" i="18" s="1"/>
  <c r="L140" i="18"/>
  <c r="H103" i="18"/>
  <c r="L103" i="18"/>
  <c r="P103" i="18"/>
  <c r="K103" i="18"/>
  <c r="Q103" i="18"/>
  <c r="J103" i="18"/>
  <c r="F103" i="18"/>
  <c r="M103" i="18"/>
  <c r="G103" i="18"/>
  <c r="N103" i="18"/>
  <c r="F122" i="14"/>
  <c r="E23" i="19"/>
  <c r="H68" i="17"/>
  <c r="L68" i="17"/>
  <c r="P68" i="17"/>
  <c r="I68" i="17"/>
  <c r="M68" i="17"/>
  <c r="Q68" i="17"/>
  <c r="G68" i="17"/>
  <c r="O68" i="17"/>
  <c r="J68" i="17"/>
  <c r="F68" i="17"/>
  <c r="K68" i="17"/>
  <c r="N68" i="17"/>
  <c r="G140" i="17"/>
  <c r="K140" i="17"/>
  <c r="O140" i="17"/>
  <c r="F140" i="17"/>
  <c r="L140" i="17"/>
  <c r="Q140" i="17"/>
  <c r="H140" i="17"/>
  <c r="M140" i="17"/>
  <c r="I140" i="17"/>
  <c r="N140" i="17"/>
  <c r="Q138" i="17"/>
  <c r="N120" i="18"/>
  <c r="I191" i="18"/>
  <c r="F175" i="14"/>
  <c r="G175" i="14"/>
  <c r="H175" i="14"/>
  <c r="I175" i="14"/>
  <c r="E26" i="19"/>
  <c r="G97" i="18"/>
  <c r="K97" i="18"/>
  <c r="O97" i="18"/>
  <c r="H97" i="18"/>
  <c r="M97" i="18"/>
  <c r="F97" i="18"/>
  <c r="N97" i="18"/>
  <c r="I97" i="18"/>
  <c r="P97" i="18"/>
  <c r="J97" i="18"/>
  <c r="Q97" i="18"/>
  <c r="G105" i="18"/>
  <c r="K105" i="18"/>
  <c r="O105" i="18"/>
  <c r="I105" i="18"/>
  <c r="N105" i="18"/>
  <c r="J105" i="18"/>
  <c r="Q105" i="18"/>
  <c r="L105" i="18"/>
  <c r="F105" i="18"/>
  <c r="M105" i="18"/>
  <c r="P165" i="17"/>
  <c r="L138" i="17"/>
  <c r="O103" i="18"/>
  <c r="G120" i="18"/>
  <c r="O140" i="18"/>
  <c r="J136" i="18"/>
  <c r="F168" i="18"/>
  <c r="I159" i="18"/>
  <c r="J182" i="18"/>
  <c r="M202" i="18"/>
  <c r="F139" i="14"/>
  <c r="F140" i="14"/>
  <c r="F141" i="14"/>
  <c r="F142" i="14"/>
  <c r="F143" i="14"/>
  <c r="F144" i="14"/>
  <c r="F145" i="14"/>
  <c r="F146" i="14"/>
  <c r="F147" i="14"/>
  <c r="F148" i="14"/>
  <c r="F149" i="14"/>
  <c r="F150" i="14"/>
  <c r="F151" i="14"/>
  <c r="F152" i="14"/>
  <c r="F138" i="14"/>
  <c r="F167" i="14"/>
  <c r="I167" i="14"/>
  <c r="G167" i="14"/>
  <c r="H167" i="14"/>
  <c r="F163" i="14"/>
  <c r="I163" i="14"/>
  <c r="G163" i="14"/>
  <c r="H163" i="14"/>
  <c r="F159" i="14"/>
  <c r="I159" i="14"/>
  <c r="H159" i="14"/>
  <c r="G159" i="14"/>
  <c r="G155" i="14"/>
  <c r="I155" i="14"/>
  <c r="H155" i="14"/>
  <c r="F155" i="14"/>
  <c r="F174" i="14"/>
  <c r="H174" i="14"/>
  <c r="I174" i="14"/>
  <c r="G174" i="14"/>
  <c r="G96" i="18"/>
  <c r="K96" i="18"/>
  <c r="O96" i="18"/>
  <c r="I96" i="18"/>
  <c r="N96" i="18"/>
  <c r="G104" i="18"/>
  <c r="K104" i="18"/>
  <c r="O104" i="18"/>
  <c r="J104" i="18"/>
  <c r="P104" i="18"/>
  <c r="G80" i="17"/>
  <c r="G20" i="17" s="1"/>
  <c r="K80" i="17"/>
  <c r="O80" i="17"/>
  <c r="O20" i="17" s="1"/>
  <c r="L80" i="17"/>
  <c r="Q80" i="17"/>
  <c r="H80" i="17"/>
  <c r="H20" i="17" s="1"/>
  <c r="M80" i="17"/>
  <c r="M20" i="17" s="1"/>
  <c r="F80" i="17"/>
  <c r="P80" i="17"/>
  <c r="P20" i="17" s="1"/>
  <c r="I80" i="17"/>
  <c r="J80" i="17"/>
  <c r="J20" i="17" s="1"/>
  <c r="N80" i="17"/>
  <c r="F173" i="17"/>
  <c r="J173" i="17"/>
  <c r="N173" i="17"/>
  <c r="G169" i="17"/>
  <c r="K169" i="17"/>
  <c r="O169" i="17"/>
  <c r="Q166" i="17"/>
  <c r="L166" i="17"/>
  <c r="Q164" i="17"/>
  <c r="K164" i="17"/>
  <c r="F162" i="17"/>
  <c r="J162" i="17"/>
  <c r="N162" i="17"/>
  <c r="H160" i="17"/>
  <c r="L160" i="17"/>
  <c r="P160" i="17"/>
  <c r="F178" i="17"/>
  <c r="J178" i="17"/>
  <c r="N178" i="17"/>
  <c r="I178" i="17"/>
  <c r="O178" i="17"/>
  <c r="K178" i="17"/>
  <c r="Q178" i="17"/>
  <c r="L178" i="17"/>
  <c r="H178" i="17"/>
  <c r="M178" i="17"/>
  <c r="G178" i="17"/>
  <c r="P178" i="17"/>
  <c r="F183" i="17"/>
  <c r="J183" i="17"/>
  <c r="N183" i="17"/>
  <c r="H183" i="17"/>
  <c r="M183" i="17"/>
  <c r="G183" i="17"/>
  <c r="O183" i="17"/>
  <c r="I183" i="17"/>
  <c r="P183" i="17"/>
  <c r="K183" i="17"/>
  <c r="L183" i="17"/>
  <c r="Q183" i="17"/>
  <c r="F187" i="17"/>
  <c r="J187" i="17"/>
  <c r="N187" i="17"/>
  <c r="H187" i="17"/>
  <c r="M187" i="17"/>
  <c r="I187" i="17"/>
  <c r="P187" i="17"/>
  <c r="K187" i="17"/>
  <c r="Q187" i="17"/>
  <c r="O187" i="17"/>
  <c r="L187" i="17"/>
  <c r="F193" i="17"/>
  <c r="P193" i="17"/>
  <c r="O95" i="18"/>
  <c r="M111" i="18"/>
  <c r="H134" i="18"/>
  <c r="L134" i="18"/>
  <c r="P134" i="18"/>
  <c r="F134" i="18"/>
  <c r="K134" i="18"/>
  <c r="Q134" i="18"/>
  <c r="G134" i="18"/>
  <c r="N134" i="18"/>
  <c r="I134" i="18"/>
  <c r="O134" i="18"/>
  <c r="H154" i="18"/>
  <c r="L154" i="18"/>
  <c r="P154" i="18"/>
  <c r="I154" i="18"/>
  <c r="N154" i="18"/>
  <c r="H178" i="18"/>
  <c r="L178" i="18"/>
  <c r="P178" i="18"/>
  <c r="F178" i="18"/>
  <c r="K178" i="18"/>
  <c r="Q178" i="18"/>
  <c r="J178" i="18"/>
  <c r="M178" i="18"/>
  <c r="H194" i="18"/>
  <c r="L194" i="18"/>
  <c r="P194" i="18"/>
  <c r="F194" i="18"/>
  <c r="K194" i="18"/>
  <c r="Q194" i="18"/>
  <c r="J194" i="18"/>
  <c r="M194" i="18"/>
  <c r="G194" i="18"/>
  <c r="N194" i="18"/>
  <c r="N99" i="18"/>
  <c r="M98" i="18"/>
  <c r="P96" i="18"/>
  <c r="H96" i="18"/>
  <c r="H100" i="18" s="1"/>
  <c r="P106" i="18"/>
  <c r="I106" i="18"/>
  <c r="L104" i="18"/>
  <c r="O115" i="18"/>
  <c r="L114" i="18"/>
  <c r="F114" i="18"/>
  <c r="L112" i="18"/>
  <c r="K139" i="18"/>
  <c r="N178" i="18"/>
  <c r="G187" i="17"/>
  <c r="F166" i="14"/>
  <c r="H166" i="14"/>
  <c r="I166" i="14"/>
  <c r="G166" i="14"/>
  <c r="F162" i="14"/>
  <c r="H162" i="14"/>
  <c r="I162" i="14"/>
  <c r="G162" i="14"/>
  <c r="F158" i="14"/>
  <c r="H158" i="14"/>
  <c r="G158" i="14"/>
  <c r="I158" i="14"/>
  <c r="F173" i="14"/>
  <c r="I173" i="14"/>
  <c r="G173" i="14"/>
  <c r="H173" i="14"/>
  <c r="G99" i="18"/>
  <c r="K99" i="18"/>
  <c r="O99" i="18"/>
  <c r="J99" i="18"/>
  <c r="P99" i="18"/>
  <c r="G107" i="18"/>
  <c r="K107" i="18"/>
  <c r="O107" i="18"/>
  <c r="F107" i="18"/>
  <c r="L107" i="18"/>
  <c r="Q107" i="18"/>
  <c r="I115" i="18"/>
  <c r="M115" i="18"/>
  <c r="Q115" i="18"/>
  <c r="G115" i="18"/>
  <c r="L115" i="18"/>
  <c r="F166" i="17"/>
  <c r="J166" i="17"/>
  <c r="N166" i="17"/>
  <c r="H164" i="17"/>
  <c r="L164" i="17"/>
  <c r="P164" i="17"/>
  <c r="G176" i="17"/>
  <c r="K176" i="17"/>
  <c r="O176" i="17"/>
  <c r="I176" i="17"/>
  <c r="N176" i="17"/>
  <c r="L176" i="17"/>
  <c r="F176" i="17"/>
  <c r="M176" i="17"/>
  <c r="J176" i="17"/>
  <c r="P176" i="17"/>
  <c r="H176" i="17"/>
  <c r="F179" i="17"/>
  <c r="J179" i="17"/>
  <c r="N179" i="17"/>
  <c r="H179" i="17"/>
  <c r="M179" i="17"/>
  <c r="L179" i="17"/>
  <c r="G179" i="17"/>
  <c r="O179" i="17"/>
  <c r="K179" i="17"/>
  <c r="P179" i="17"/>
  <c r="I179" i="17"/>
  <c r="F186" i="17"/>
  <c r="J186" i="17"/>
  <c r="N186" i="17"/>
  <c r="I186" i="17"/>
  <c r="O186" i="17"/>
  <c r="G186" i="17"/>
  <c r="M186" i="17"/>
  <c r="H186" i="17"/>
  <c r="P186" i="17"/>
  <c r="L186" i="17"/>
  <c r="Q186" i="17"/>
  <c r="K186" i="17"/>
  <c r="F190" i="17"/>
  <c r="J190" i="17"/>
  <c r="N190" i="17"/>
  <c r="I190" i="17"/>
  <c r="O190" i="17"/>
  <c r="H190" i="17"/>
  <c r="P190" i="17"/>
  <c r="K190" i="17"/>
  <c r="Q190" i="17"/>
  <c r="G190" i="17"/>
  <c r="L190" i="17"/>
  <c r="M190" i="17"/>
  <c r="G193" i="17"/>
  <c r="K193" i="17"/>
  <c r="O193" i="17"/>
  <c r="I193" i="17"/>
  <c r="N193" i="17"/>
  <c r="F213" i="17"/>
  <c r="H213" i="17"/>
  <c r="L213" i="17"/>
  <c r="P213" i="17"/>
  <c r="K213" i="17"/>
  <c r="Q213" i="17"/>
  <c r="G213" i="17"/>
  <c r="M213" i="17"/>
  <c r="J213" i="17"/>
  <c r="I213" i="17"/>
  <c r="N213" i="17"/>
  <c r="O213" i="17"/>
  <c r="I95" i="18"/>
  <c r="M95" i="18"/>
  <c r="Q95" i="18"/>
  <c r="G95" i="18"/>
  <c r="G100" i="18" s="1"/>
  <c r="L95" i="18"/>
  <c r="F95" i="18"/>
  <c r="N111" i="18"/>
  <c r="L111" i="18"/>
  <c r="O111" i="18"/>
  <c r="H157" i="18"/>
  <c r="L157" i="18"/>
  <c r="P157" i="18"/>
  <c r="G157" i="18"/>
  <c r="M157" i="18"/>
  <c r="F157" i="18"/>
  <c r="N157" i="18"/>
  <c r="I157" i="18"/>
  <c r="O157" i="18"/>
  <c r="H181" i="18"/>
  <c r="L181" i="18"/>
  <c r="P181" i="18"/>
  <c r="G181" i="18"/>
  <c r="M181" i="18"/>
  <c r="J181" i="18"/>
  <c r="Q181" i="18"/>
  <c r="K181" i="18"/>
  <c r="I205" i="18"/>
  <c r="M205" i="18"/>
  <c r="M30" i="18" s="1"/>
  <c r="Q205" i="18"/>
  <c r="Q30" i="18" s="1"/>
  <c r="J205" i="18"/>
  <c r="O205" i="18"/>
  <c r="L205" i="18"/>
  <c r="G205" i="18"/>
  <c r="N205" i="18"/>
  <c r="H205" i="18"/>
  <c r="P205" i="18"/>
  <c r="M99" i="18"/>
  <c r="F99" i="18"/>
  <c r="M96" i="18"/>
  <c r="F96" i="18"/>
  <c r="P107" i="18"/>
  <c r="I107" i="18"/>
  <c r="N106" i="18"/>
  <c r="Q104" i="18"/>
  <c r="I104" i="18"/>
  <c r="I108" i="18" s="1"/>
  <c r="N115" i="18"/>
  <c r="F115" i="18"/>
  <c r="P139" i="18"/>
  <c r="K157" i="18"/>
  <c r="O181" i="18"/>
  <c r="I178" i="18"/>
  <c r="O194" i="18"/>
  <c r="Q179" i="17"/>
  <c r="I139" i="18"/>
  <c r="M139" i="18"/>
  <c r="Q139" i="18"/>
  <c r="J139" i="18"/>
  <c r="O139" i="18"/>
  <c r="F169" i="14"/>
  <c r="G169" i="14"/>
  <c r="I169" i="14"/>
  <c r="F165" i="14"/>
  <c r="G165" i="14"/>
  <c r="H165" i="14"/>
  <c r="I165" i="14"/>
  <c r="F161" i="14"/>
  <c r="G161" i="14"/>
  <c r="H161" i="14"/>
  <c r="I161" i="14"/>
  <c r="F157" i="14"/>
  <c r="G157" i="14"/>
  <c r="I157" i="14"/>
  <c r="H157" i="14"/>
  <c r="F176" i="14"/>
  <c r="H176" i="14"/>
  <c r="G176" i="14"/>
  <c r="I176" i="14"/>
  <c r="G172" i="14"/>
  <c r="F172" i="14"/>
  <c r="I172" i="14"/>
  <c r="H172" i="14"/>
  <c r="G98" i="18"/>
  <c r="K98" i="18"/>
  <c r="O98" i="18"/>
  <c r="F98" i="18"/>
  <c r="L98" i="18"/>
  <c r="Q98" i="18"/>
  <c r="G106" i="18"/>
  <c r="K106" i="18"/>
  <c r="O106" i="18"/>
  <c r="H106" i="18"/>
  <c r="M106" i="18"/>
  <c r="I112" i="18"/>
  <c r="M112" i="18"/>
  <c r="Q112" i="18"/>
  <c r="K112" i="18"/>
  <c r="P112" i="18"/>
  <c r="M173" i="17"/>
  <c r="H173" i="17"/>
  <c r="G172" i="17"/>
  <c r="K172" i="17"/>
  <c r="O172" i="17"/>
  <c r="F170" i="17"/>
  <c r="R170" i="17" s="1"/>
  <c r="S170" i="17" s="1"/>
  <c r="J170" i="17"/>
  <c r="N170" i="17"/>
  <c r="M169" i="17"/>
  <c r="H169" i="17"/>
  <c r="H168" i="17"/>
  <c r="L168" i="17"/>
  <c r="P168" i="17"/>
  <c r="O166" i="17"/>
  <c r="I166" i="17"/>
  <c r="N164" i="17"/>
  <c r="I164" i="17"/>
  <c r="M162" i="17"/>
  <c r="H162" i="17"/>
  <c r="G161" i="17"/>
  <c r="K161" i="17"/>
  <c r="O161" i="17"/>
  <c r="M160" i="17"/>
  <c r="G160" i="17"/>
  <c r="I139" i="17"/>
  <c r="M139" i="17"/>
  <c r="Q139" i="17"/>
  <c r="F177" i="17"/>
  <c r="J177" i="17"/>
  <c r="N177" i="17"/>
  <c r="K177" i="17"/>
  <c r="P177" i="17"/>
  <c r="H177" i="17"/>
  <c r="O177" i="17"/>
  <c r="I177" i="17"/>
  <c r="Q177" i="17"/>
  <c r="G177" i="17"/>
  <c r="L177" i="17"/>
  <c r="F181" i="17"/>
  <c r="J181" i="17"/>
  <c r="N181" i="17"/>
  <c r="K181" i="17"/>
  <c r="P181" i="17"/>
  <c r="I181" i="17"/>
  <c r="Q181" i="17"/>
  <c r="L181" i="17"/>
  <c r="O181" i="17"/>
  <c r="G181" i="17"/>
  <c r="H181" i="17"/>
  <c r="M181" i="17"/>
  <c r="F185" i="17"/>
  <c r="J185" i="17"/>
  <c r="N185" i="17"/>
  <c r="K185" i="17"/>
  <c r="P185" i="17"/>
  <c r="L185" i="17"/>
  <c r="G185" i="17"/>
  <c r="M185" i="17"/>
  <c r="I185" i="17"/>
  <c r="O185" i="17"/>
  <c r="H185" i="17"/>
  <c r="Q185" i="17"/>
  <c r="F189" i="17"/>
  <c r="J189" i="17"/>
  <c r="N189" i="17"/>
  <c r="K189" i="17"/>
  <c r="P189" i="17"/>
  <c r="G189" i="17"/>
  <c r="M189" i="17"/>
  <c r="H189" i="17"/>
  <c r="O189" i="17"/>
  <c r="I189" i="17"/>
  <c r="Q189" i="17"/>
  <c r="G194" i="17"/>
  <c r="K194" i="17"/>
  <c r="O194" i="17"/>
  <c r="H194" i="17"/>
  <c r="M194" i="17"/>
  <c r="L193" i="17"/>
  <c r="F201" i="17"/>
  <c r="J201" i="17"/>
  <c r="N201" i="17"/>
  <c r="I201" i="17"/>
  <c r="O201" i="17"/>
  <c r="G201" i="17"/>
  <c r="M201" i="17"/>
  <c r="H201" i="17"/>
  <c r="P201" i="17"/>
  <c r="K201" i="17"/>
  <c r="Q201" i="17"/>
  <c r="F212" i="17"/>
  <c r="J212" i="17"/>
  <c r="N212" i="17"/>
  <c r="I212" i="17"/>
  <c r="O212" i="17"/>
  <c r="K212" i="17"/>
  <c r="Q212" i="17"/>
  <c r="L212" i="17"/>
  <c r="H212" i="17"/>
  <c r="G212" i="17"/>
  <c r="P212" i="17"/>
  <c r="M212" i="17"/>
  <c r="K95" i="18"/>
  <c r="Q111" i="18"/>
  <c r="I114" i="18"/>
  <c r="M114" i="18"/>
  <c r="Q114" i="18"/>
  <c r="H114" i="18"/>
  <c r="N114" i="18"/>
  <c r="Q154" i="18"/>
  <c r="J154" i="18"/>
  <c r="L99" i="18"/>
  <c r="P98" i="18"/>
  <c r="I98" i="18"/>
  <c r="L96" i="18"/>
  <c r="N107" i="18"/>
  <c r="H107" i="18"/>
  <c r="L106" i="18"/>
  <c r="N104" i="18"/>
  <c r="H104" i="18"/>
  <c r="G116" i="18"/>
  <c r="K115" i="18"/>
  <c r="P114" i="18"/>
  <c r="J114" i="18"/>
  <c r="O112" i="18"/>
  <c r="H112" i="18"/>
  <c r="N139" i="18"/>
  <c r="G139" i="18"/>
  <c r="M134" i="18"/>
  <c r="J157" i="18"/>
  <c r="N181" i="18"/>
  <c r="G178" i="18"/>
  <c r="I194" i="18"/>
  <c r="M177" i="17"/>
  <c r="H195" i="17"/>
  <c r="L195" i="17"/>
  <c r="P195" i="17"/>
  <c r="G195" i="17"/>
  <c r="M195" i="17"/>
  <c r="I195" i="17"/>
  <c r="N195" i="17"/>
  <c r="F195" i="17"/>
  <c r="Q195" i="17"/>
  <c r="O195" i="17"/>
  <c r="J195" i="17"/>
  <c r="I210" i="17"/>
  <c r="M210" i="17"/>
  <c r="Q210" i="17"/>
  <c r="J210" i="17"/>
  <c r="O210" i="17"/>
  <c r="K210" i="17"/>
  <c r="P210" i="17"/>
  <c r="H210" i="17"/>
  <c r="N210" i="17"/>
  <c r="F210" i="17"/>
  <c r="L210" i="17"/>
  <c r="I138" i="18"/>
  <c r="M138" i="18"/>
  <c r="Q138" i="18"/>
  <c r="H155" i="18"/>
  <c r="L155" i="18"/>
  <c r="P155" i="18"/>
  <c r="J155" i="18"/>
  <c r="O155" i="18"/>
  <c r="P138" i="18"/>
  <c r="K138" i="18"/>
  <c r="F138" i="18"/>
  <c r="K155" i="18"/>
  <c r="K195" i="17"/>
  <c r="G210" i="17"/>
  <c r="F180" i="17"/>
  <c r="J180" i="17"/>
  <c r="N180" i="17"/>
  <c r="G180" i="17"/>
  <c r="L180" i="17"/>
  <c r="Q180" i="17"/>
  <c r="H180" i="17"/>
  <c r="O180" i="17"/>
  <c r="I180" i="17"/>
  <c r="P180" i="17"/>
  <c r="F182" i="17"/>
  <c r="J182" i="17"/>
  <c r="N182" i="17"/>
  <c r="I182" i="17"/>
  <c r="O182" i="17"/>
  <c r="L182" i="17"/>
  <c r="G182" i="17"/>
  <c r="M182" i="17"/>
  <c r="F184" i="17"/>
  <c r="J184" i="17"/>
  <c r="N184" i="17"/>
  <c r="G184" i="17"/>
  <c r="L184" i="17"/>
  <c r="Q184" i="17"/>
  <c r="I184" i="17"/>
  <c r="P184" i="17"/>
  <c r="K184" i="17"/>
  <c r="F188" i="17"/>
  <c r="J188" i="17"/>
  <c r="N188" i="17"/>
  <c r="G188" i="17"/>
  <c r="L188" i="17"/>
  <c r="Q188" i="17"/>
  <c r="K188" i="17"/>
  <c r="M188" i="17"/>
  <c r="H196" i="17"/>
  <c r="L196" i="17"/>
  <c r="P196" i="17"/>
  <c r="F196" i="17"/>
  <c r="K196" i="17"/>
  <c r="Q196" i="17"/>
  <c r="G196" i="17"/>
  <c r="M196" i="17"/>
  <c r="O196" i="17"/>
  <c r="I196" i="17"/>
  <c r="F211" i="17"/>
  <c r="J211" i="17"/>
  <c r="N211" i="17"/>
  <c r="K211" i="17"/>
  <c r="P211" i="17"/>
  <c r="H211" i="17"/>
  <c r="O211" i="17"/>
  <c r="I211" i="17"/>
  <c r="Q211" i="17"/>
  <c r="G211" i="17"/>
  <c r="M211" i="17"/>
  <c r="H166" i="18"/>
  <c r="L166" i="18"/>
  <c r="P166" i="18"/>
  <c r="H197" i="18"/>
  <c r="L197" i="18"/>
  <c r="P197" i="18"/>
  <c r="H206" i="18"/>
  <c r="L206" i="18"/>
  <c r="P206" i="18"/>
  <c r="Q113" i="18"/>
  <c r="M113" i="18"/>
  <c r="Q166" i="18"/>
  <c r="K166" i="18"/>
  <c r="F166" i="18"/>
  <c r="M197" i="18"/>
  <c r="G197" i="18"/>
  <c r="N206" i="18"/>
  <c r="I206" i="18"/>
  <c r="H188" i="17"/>
  <c r="M184" i="17"/>
  <c r="H182" i="17"/>
  <c r="P188" i="17"/>
  <c r="H184" i="17"/>
  <c r="Q182" i="17"/>
  <c r="M180" i="17"/>
  <c r="N196" i="17"/>
  <c r="R196" i="18" l="1"/>
  <c r="S196" i="18" s="1"/>
  <c r="R182" i="18"/>
  <c r="S182" i="18" s="1"/>
  <c r="R163" i="18"/>
  <c r="S163" i="18" s="1"/>
  <c r="R161" i="18"/>
  <c r="S161" i="18" s="1"/>
  <c r="E110" i="15"/>
  <c r="E141" i="18" s="1"/>
  <c r="L141" i="18" s="1"/>
  <c r="E101" i="15"/>
  <c r="E132" i="18" s="1"/>
  <c r="E102" i="15"/>
  <c r="E133" i="18" s="1"/>
  <c r="M133" i="18" s="1"/>
  <c r="E98" i="15"/>
  <c r="I30" i="14"/>
  <c r="H30" i="17"/>
  <c r="I26" i="19"/>
  <c r="J30" i="17"/>
  <c r="L30" i="17"/>
  <c r="R199" i="17"/>
  <c r="S199" i="17" s="1"/>
  <c r="R198" i="17"/>
  <c r="S198" i="17" s="1"/>
  <c r="R206" i="17"/>
  <c r="S206" i="17" s="1"/>
  <c r="H29" i="17"/>
  <c r="J29" i="17"/>
  <c r="R186" i="17"/>
  <c r="S186" i="17" s="1"/>
  <c r="Q28" i="17"/>
  <c r="R163" i="17"/>
  <c r="S163" i="17" s="1"/>
  <c r="R166" i="17"/>
  <c r="S166" i="17" s="1"/>
  <c r="R167" i="17"/>
  <c r="S167" i="17" s="1"/>
  <c r="R159" i="17"/>
  <c r="S159" i="17" s="1"/>
  <c r="R139" i="17"/>
  <c r="S139" i="17" s="1"/>
  <c r="R190" i="18"/>
  <c r="S190" i="18" s="1"/>
  <c r="M28" i="18"/>
  <c r="R166" i="18"/>
  <c r="S166" i="18" s="1"/>
  <c r="J116" i="18"/>
  <c r="P116" i="18"/>
  <c r="N100" i="18"/>
  <c r="D21" i="19"/>
  <c r="E118" i="15"/>
  <c r="G11" i="3"/>
  <c r="H11" i="3" s="1"/>
  <c r="N56" i="17"/>
  <c r="E84" i="11"/>
  <c r="E45" i="11"/>
  <c r="F84" i="11"/>
  <c r="F45" i="11"/>
  <c r="Q63" i="17"/>
  <c r="Q18" i="17" s="1"/>
  <c r="R119" i="17"/>
  <c r="S119" i="17" s="1"/>
  <c r="R118" i="17"/>
  <c r="S118" i="17" s="1"/>
  <c r="H74" i="3"/>
  <c r="H71" i="3"/>
  <c r="G71" i="3"/>
  <c r="P56" i="17"/>
  <c r="F56" i="17"/>
  <c r="O56" i="17"/>
  <c r="J56" i="17"/>
  <c r="L56" i="17"/>
  <c r="Q56" i="17"/>
  <c r="E18" i="14"/>
  <c r="G56" i="17"/>
  <c r="M56" i="17"/>
  <c r="K56" i="17"/>
  <c r="I56" i="17"/>
  <c r="R59" i="17"/>
  <c r="S59" i="17" s="1"/>
  <c r="E71" i="3"/>
  <c r="M63" i="17"/>
  <c r="M18" i="17" s="1"/>
  <c r="H63" i="17"/>
  <c r="H18" i="17" s="1"/>
  <c r="F25" i="14"/>
  <c r="F16" i="19" s="1"/>
  <c r="O63" i="17"/>
  <c r="O18" i="17" s="1"/>
  <c r="I63" i="17"/>
  <c r="I18" i="17" s="1"/>
  <c r="F57" i="17"/>
  <c r="K63" i="17"/>
  <c r="K18" i="17" s="1"/>
  <c r="N63" i="17"/>
  <c r="N18" i="17" s="1"/>
  <c r="P63" i="17"/>
  <c r="P18" i="17" s="1"/>
  <c r="J63" i="17"/>
  <c r="J18" i="17" s="1"/>
  <c r="L63" i="17"/>
  <c r="L18" i="17" s="1"/>
  <c r="G63" i="17"/>
  <c r="G18" i="17" s="1"/>
  <c r="F63" i="17"/>
  <c r="E19" i="14"/>
  <c r="O57" i="17"/>
  <c r="Q57" i="17"/>
  <c r="L57" i="17"/>
  <c r="J57" i="17"/>
  <c r="H57" i="17"/>
  <c r="E48" i="13"/>
  <c r="G57" i="17"/>
  <c r="I25" i="14"/>
  <c r="I16" i="19" s="1"/>
  <c r="M57" i="17"/>
  <c r="N57" i="17"/>
  <c r="I57" i="17"/>
  <c r="H25" i="14"/>
  <c r="H16" i="19" s="1"/>
  <c r="K57" i="17"/>
  <c r="G25" i="14"/>
  <c r="G16" i="19" s="1"/>
  <c r="E58" i="17"/>
  <c r="E20" i="14"/>
  <c r="E74" i="3"/>
  <c r="F53" i="14"/>
  <c r="G11" i="14"/>
  <c r="H11" i="14" s="1"/>
  <c r="I11" i="14" s="1"/>
  <c r="F91" i="14"/>
  <c r="E149" i="18"/>
  <c r="E49" i="18"/>
  <c r="F11" i="18"/>
  <c r="F116" i="14"/>
  <c r="I223" i="17"/>
  <c r="I27" i="17"/>
  <c r="G30" i="18"/>
  <c r="R205" i="18"/>
  <c r="O116" i="18"/>
  <c r="G29" i="17"/>
  <c r="H28" i="17"/>
  <c r="F28" i="17"/>
  <c r="R176" i="17"/>
  <c r="R107" i="18"/>
  <c r="S107" i="18" s="1"/>
  <c r="L218" i="18"/>
  <c r="L27" i="18"/>
  <c r="G122" i="14"/>
  <c r="F185" i="14"/>
  <c r="R103" i="18"/>
  <c r="F108" i="18"/>
  <c r="E113" i="17"/>
  <c r="R167" i="18"/>
  <c r="S167" i="18" s="1"/>
  <c r="R120" i="18"/>
  <c r="S120" i="18" s="1"/>
  <c r="P28" i="18"/>
  <c r="F28" i="18"/>
  <c r="R171" i="18"/>
  <c r="R198" i="18"/>
  <c r="S198" i="18" s="1"/>
  <c r="R121" i="17"/>
  <c r="S121" i="17" s="1"/>
  <c r="R172" i="18"/>
  <c r="S172" i="18" s="1"/>
  <c r="M29" i="18"/>
  <c r="R66" i="17"/>
  <c r="S66" i="17" s="1"/>
  <c r="R180" i="17"/>
  <c r="S180" i="17" s="1"/>
  <c r="R138" i="18"/>
  <c r="S138" i="18" s="1"/>
  <c r="O27" i="18"/>
  <c r="O218" i="18"/>
  <c r="R155" i="18"/>
  <c r="S155" i="18" s="1"/>
  <c r="P30" i="17"/>
  <c r="Q30" i="17"/>
  <c r="R139" i="18"/>
  <c r="S139" i="18" s="1"/>
  <c r="Q116" i="18"/>
  <c r="R201" i="17"/>
  <c r="S201" i="17" s="1"/>
  <c r="R177" i="17"/>
  <c r="S177" i="17" s="1"/>
  <c r="R160" i="17"/>
  <c r="G27" i="17"/>
  <c r="G223" i="17"/>
  <c r="R161" i="17"/>
  <c r="S161" i="17" s="1"/>
  <c r="F26" i="19"/>
  <c r="R115" i="18"/>
  <c r="S115" i="18" s="1"/>
  <c r="R96" i="18"/>
  <c r="S96" i="18" s="1"/>
  <c r="P30" i="18"/>
  <c r="L30" i="18"/>
  <c r="K116" i="18"/>
  <c r="I116" i="18"/>
  <c r="Q100" i="18"/>
  <c r="I29" i="17"/>
  <c r="P28" i="17"/>
  <c r="L28" i="17"/>
  <c r="K28" i="17"/>
  <c r="R164" i="17"/>
  <c r="S164" i="17" s="1"/>
  <c r="R114" i="18"/>
  <c r="S114" i="18" s="1"/>
  <c r="R194" i="18"/>
  <c r="S194" i="18" s="1"/>
  <c r="R178" i="18"/>
  <c r="S178" i="18" s="1"/>
  <c r="N27" i="18"/>
  <c r="N218" i="18"/>
  <c r="R154" i="18"/>
  <c r="H27" i="18"/>
  <c r="H218" i="18"/>
  <c r="O100" i="18"/>
  <c r="H223" i="17"/>
  <c r="H27" i="17"/>
  <c r="I20" i="17"/>
  <c r="K20" i="17"/>
  <c r="F23" i="19"/>
  <c r="G25" i="19"/>
  <c r="R168" i="18"/>
  <c r="S168" i="18" s="1"/>
  <c r="O108" i="18"/>
  <c r="J100" i="18"/>
  <c r="R97" i="18"/>
  <c r="S97" i="18" s="1"/>
  <c r="R68" i="17"/>
  <c r="S68" i="17" s="1"/>
  <c r="N108" i="18"/>
  <c r="J108" i="18"/>
  <c r="L108" i="18"/>
  <c r="E114" i="17"/>
  <c r="E97" i="17"/>
  <c r="R201" i="18"/>
  <c r="S201" i="18" s="1"/>
  <c r="I141" i="18"/>
  <c r="M141" i="18"/>
  <c r="Q141" i="18"/>
  <c r="G141" i="18"/>
  <c r="K141" i="18"/>
  <c r="F141" i="18"/>
  <c r="N141" i="18"/>
  <c r="H141" i="18"/>
  <c r="O141" i="18"/>
  <c r="J141" i="18"/>
  <c r="P141" i="18"/>
  <c r="R70" i="17"/>
  <c r="S70" i="17" s="1"/>
  <c r="J28" i="18"/>
  <c r="L28" i="18"/>
  <c r="I28" i="18"/>
  <c r="N31" i="18"/>
  <c r="J31" i="18"/>
  <c r="K31" i="18"/>
  <c r="R191" i="18"/>
  <c r="S191" i="18" s="1"/>
  <c r="R82" i="17"/>
  <c r="S82" i="17" s="1"/>
  <c r="R77" i="17"/>
  <c r="S77" i="17" s="1"/>
  <c r="M19" i="17"/>
  <c r="P19" i="17"/>
  <c r="G19" i="17"/>
  <c r="R64" i="17"/>
  <c r="S64" i="17" s="1"/>
  <c r="R197" i="17"/>
  <c r="S197" i="17" s="1"/>
  <c r="R214" i="17"/>
  <c r="S214" i="17" s="1"/>
  <c r="R165" i="17"/>
  <c r="S165" i="17" s="1"/>
  <c r="R118" i="18"/>
  <c r="S118" i="18" s="1"/>
  <c r="R200" i="18"/>
  <c r="S200" i="18" s="1"/>
  <c r="G27" i="18"/>
  <c r="G218" i="18"/>
  <c r="R179" i="18"/>
  <c r="S179" i="18" s="1"/>
  <c r="R84" i="17"/>
  <c r="S84" i="17" s="1"/>
  <c r="I10" i="18"/>
  <c r="H48" i="18"/>
  <c r="H90" i="18"/>
  <c r="H128" i="18" s="1"/>
  <c r="H148" i="18"/>
  <c r="S86" i="18"/>
  <c r="S20" i="18"/>
  <c r="S22" i="18" s="1"/>
  <c r="J10" i="17"/>
  <c r="I153" i="17"/>
  <c r="I90" i="17"/>
  <c r="I128" i="17" s="1"/>
  <c r="I48" i="17"/>
  <c r="L31" i="17"/>
  <c r="N31" i="17"/>
  <c r="O31" i="17"/>
  <c r="R60" i="17"/>
  <c r="S60" i="17" s="1"/>
  <c r="R177" i="18"/>
  <c r="S177" i="18" s="1"/>
  <c r="R74" i="17"/>
  <c r="S74" i="17" s="1"/>
  <c r="R69" i="17"/>
  <c r="S69" i="17" s="1"/>
  <c r="F30" i="18"/>
  <c r="R207" i="18"/>
  <c r="S207" i="18" s="1"/>
  <c r="G29" i="18"/>
  <c r="P29" i="18"/>
  <c r="I29" i="18"/>
  <c r="R173" i="18"/>
  <c r="S173" i="18" s="1"/>
  <c r="R183" i="18"/>
  <c r="S183" i="18" s="1"/>
  <c r="K27" i="17"/>
  <c r="K223" i="17"/>
  <c r="N116" i="18"/>
  <c r="R190" i="17"/>
  <c r="S190" i="17" s="1"/>
  <c r="R134" i="18"/>
  <c r="S134" i="18" s="1"/>
  <c r="L223" i="17"/>
  <c r="L27" i="17"/>
  <c r="E96" i="17"/>
  <c r="F31" i="18"/>
  <c r="R212" i="18"/>
  <c r="Q31" i="17"/>
  <c r="J29" i="18"/>
  <c r="R197" i="18"/>
  <c r="S197" i="18" s="1"/>
  <c r="R188" i="17"/>
  <c r="S188" i="17" s="1"/>
  <c r="G30" i="17"/>
  <c r="F30" i="17"/>
  <c r="R210" i="17"/>
  <c r="K30" i="17"/>
  <c r="M30" i="17"/>
  <c r="Q29" i="17"/>
  <c r="J27" i="18"/>
  <c r="J218" i="18"/>
  <c r="K100" i="18"/>
  <c r="R212" i="17"/>
  <c r="S212" i="17" s="1"/>
  <c r="L29" i="17"/>
  <c r="R189" i="17"/>
  <c r="S189" i="17" s="1"/>
  <c r="R185" i="17"/>
  <c r="S185" i="17" s="1"/>
  <c r="R181" i="17"/>
  <c r="S181" i="17" s="1"/>
  <c r="M27" i="17"/>
  <c r="M223" i="17"/>
  <c r="R168" i="17"/>
  <c r="S168" i="17" s="1"/>
  <c r="R172" i="17"/>
  <c r="S172" i="17" s="1"/>
  <c r="R98" i="18"/>
  <c r="S98" i="18" s="1"/>
  <c r="G26" i="19"/>
  <c r="H30" i="18"/>
  <c r="O30" i="18"/>
  <c r="I30" i="18"/>
  <c r="R157" i="18"/>
  <c r="S157" i="18" s="1"/>
  <c r="F116" i="18"/>
  <c r="R111" i="18"/>
  <c r="F100" i="18"/>
  <c r="R95" i="18"/>
  <c r="M100" i="18"/>
  <c r="O29" i="17"/>
  <c r="J28" i="17"/>
  <c r="N28" i="17"/>
  <c r="G28" i="17"/>
  <c r="I218" i="18"/>
  <c r="I27" i="18"/>
  <c r="P29" i="17"/>
  <c r="R187" i="17"/>
  <c r="S187" i="17" s="1"/>
  <c r="R183" i="17"/>
  <c r="S183" i="17" s="1"/>
  <c r="R178" i="17"/>
  <c r="S178" i="17" s="1"/>
  <c r="N27" i="17"/>
  <c r="N223" i="17"/>
  <c r="Q223" i="17"/>
  <c r="Q27" i="17"/>
  <c r="R173" i="17"/>
  <c r="S173" i="17" s="1"/>
  <c r="Q20" i="17"/>
  <c r="F25" i="19"/>
  <c r="G138" i="14"/>
  <c r="G141" i="14"/>
  <c r="G145" i="14"/>
  <c r="G149" i="14"/>
  <c r="G140" i="14"/>
  <c r="G147" i="14"/>
  <c r="G142" i="14"/>
  <c r="G144" i="14"/>
  <c r="G151" i="14"/>
  <c r="G152" i="14"/>
  <c r="G139" i="14"/>
  <c r="G143" i="14"/>
  <c r="G148" i="14"/>
  <c r="G146" i="14"/>
  <c r="G150" i="14"/>
  <c r="F24" i="19"/>
  <c r="G108" i="18"/>
  <c r="Q108" i="18"/>
  <c r="H108" i="18"/>
  <c r="E105" i="17"/>
  <c r="E99" i="17"/>
  <c r="E112" i="17"/>
  <c r="R195" i="18"/>
  <c r="S195" i="18" s="1"/>
  <c r="R162" i="18"/>
  <c r="S162" i="18" s="1"/>
  <c r="R175" i="18"/>
  <c r="S175" i="18" s="1"/>
  <c r="R180" i="18"/>
  <c r="S180" i="18" s="1"/>
  <c r="R203" i="17"/>
  <c r="S203" i="17" s="1"/>
  <c r="R205" i="17"/>
  <c r="S205" i="17" s="1"/>
  <c r="R207" i="17"/>
  <c r="S207" i="17" s="1"/>
  <c r="R220" i="17"/>
  <c r="S220" i="17" s="1"/>
  <c r="N28" i="18"/>
  <c r="O28" i="18"/>
  <c r="G28" i="18"/>
  <c r="G31" i="18"/>
  <c r="O31" i="18"/>
  <c r="Q31" i="18"/>
  <c r="F19" i="17"/>
  <c r="R73" i="17"/>
  <c r="I19" i="17"/>
  <c r="J19" i="17"/>
  <c r="R218" i="17"/>
  <c r="S218" i="17" s="1"/>
  <c r="R221" i="17"/>
  <c r="S221" i="17" s="1"/>
  <c r="R138" i="17"/>
  <c r="S138" i="17" s="1"/>
  <c r="R215" i="18"/>
  <c r="S215" i="18" s="1"/>
  <c r="R208" i="18"/>
  <c r="S208" i="18" s="1"/>
  <c r="M218" i="18"/>
  <c r="M27" i="18"/>
  <c r="R184" i="18"/>
  <c r="S184" i="18" s="1"/>
  <c r="R65" i="17"/>
  <c r="S65" i="17" s="1"/>
  <c r="R83" i="17"/>
  <c r="S83" i="17" s="1"/>
  <c r="J31" i="17"/>
  <c r="R217" i="17"/>
  <c r="F31" i="17"/>
  <c r="K31" i="17"/>
  <c r="R137" i="18"/>
  <c r="S137" i="18" s="1"/>
  <c r="R200" i="17"/>
  <c r="S200" i="17" s="1"/>
  <c r="R214" i="18"/>
  <c r="S214" i="18" s="1"/>
  <c r="K30" i="18"/>
  <c r="R192" i="18"/>
  <c r="S192" i="18" s="1"/>
  <c r="O29" i="18"/>
  <c r="L29" i="18"/>
  <c r="K29" i="18"/>
  <c r="F91" i="17"/>
  <c r="F129" i="17" s="1"/>
  <c r="F49" i="17"/>
  <c r="F154" i="17"/>
  <c r="G11" i="17"/>
  <c r="R204" i="17"/>
  <c r="S204" i="17" s="1"/>
  <c r="R211" i="17"/>
  <c r="S211" i="17" s="1"/>
  <c r="K27" i="18"/>
  <c r="K218" i="18"/>
  <c r="G123" i="18"/>
  <c r="N29" i="17"/>
  <c r="O28" i="17"/>
  <c r="P100" i="18"/>
  <c r="M116" i="18"/>
  <c r="R162" i="17"/>
  <c r="S162" i="17" s="1"/>
  <c r="F27" i="17"/>
  <c r="F223" i="17"/>
  <c r="I25" i="19"/>
  <c r="P108" i="18"/>
  <c r="E104" i="17"/>
  <c r="R189" i="18"/>
  <c r="S189" i="18" s="1"/>
  <c r="N29" i="18"/>
  <c r="R160" i="18"/>
  <c r="S160" i="18" s="1"/>
  <c r="R113" i="18"/>
  <c r="S113" i="18" s="1"/>
  <c r="R206" i="18"/>
  <c r="S206" i="18" s="1"/>
  <c r="R196" i="17"/>
  <c r="S196" i="17" s="1"/>
  <c r="R184" i="17"/>
  <c r="S184" i="17" s="1"/>
  <c r="R182" i="17"/>
  <c r="S182" i="17" s="1"/>
  <c r="N30" i="17"/>
  <c r="O30" i="17"/>
  <c r="I30" i="17"/>
  <c r="R195" i="17"/>
  <c r="S195" i="17" s="1"/>
  <c r="Q218" i="18"/>
  <c r="Q27" i="18"/>
  <c r="M29" i="17"/>
  <c r="R194" i="17"/>
  <c r="S194" i="17" s="1"/>
  <c r="O27" i="17"/>
  <c r="O223" i="17"/>
  <c r="R112" i="18"/>
  <c r="S112" i="18" s="1"/>
  <c r="R106" i="18"/>
  <c r="S106" i="18" s="1"/>
  <c r="H26" i="19"/>
  <c r="H116" i="18"/>
  <c r="R99" i="18"/>
  <c r="S99" i="18" s="1"/>
  <c r="N30" i="18"/>
  <c r="J30" i="18"/>
  <c r="R181" i="18"/>
  <c r="S181" i="18" s="1"/>
  <c r="L116" i="18"/>
  <c r="L100" i="18"/>
  <c r="L123" i="18" s="1"/>
  <c r="I100" i="18"/>
  <c r="R213" i="17"/>
  <c r="S213" i="17" s="1"/>
  <c r="K29" i="17"/>
  <c r="R179" i="17"/>
  <c r="S179" i="17" s="1"/>
  <c r="M28" i="17"/>
  <c r="I28" i="17"/>
  <c r="P218" i="18"/>
  <c r="P27" i="18"/>
  <c r="F29" i="17"/>
  <c r="R193" i="17"/>
  <c r="P223" i="17"/>
  <c r="P27" i="17"/>
  <c r="J223" i="17"/>
  <c r="J27" i="17"/>
  <c r="R169" i="17"/>
  <c r="S169" i="17" s="1"/>
  <c r="N20" i="17"/>
  <c r="R80" i="17"/>
  <c r="F20" i="17"/>
  <c r="L20" i="17"/>
  <c r="R104" i="18"/>
  <c r="S104" i="18" s="1"/>
  <c r="H25" i="19"/>
  <c r="E98" i="17"/>
  <c r="R105" i="18"/>
  <c r="S105" i="18" s="1"/>
  <c r="E107" i="17"/>
  <c r="R140" i="17"/>
  <c r="S140" i="17" s="1"/>
  <c r="M108" i="18"/>
  <c r="K108" i="18"/>
  <c r="E106" i="17"/>
  <c r="R209" i="18"/>
  <c r="S209" i="18" s="1"/>
  <c r="R158" i="18"/>
  <c r="S158" i="18" s="1"/>
  <c r="L133" i="18"/>
  <c r="P133" i="18"/>
  <c r="G133" i="18"/>
  <c r="O133" i="18"/>
  <c r="Q133" i="18"/>
  <c r="I133" i="18"/>
  <c r="R81" i="17"/>
  <c r="S81" i="17" s="1"/>
  <c r="R76" i="17"/>
  <c r="S76" i="17" s="1"/>
  <c r="R67" i="17"/>
  <c r="S67" i="17" s="1"/>
  <c r="K28" i="18"/>
  <c r="H28" i="18"/>
  <c r="Q28" i="18"/>
  <c r="L31" i="18"/>
  <c r="H31" i="18"/>
  <c r="M31" i="18"/>
  <c r="R202" i="18"/>
  <c r="S202" i="18" s="1"/>
  <c r="R159" i="18"/>
  <c r="S159" i="18" s="1"/>
  <c r="R176" i="18"/>
  <c r="S176" i="18" s="1"/>
  <c r="R121" i="18"/>
  <c r="S121" i="18" s="1"/>
  <c r="N19" i="17"/>
  <c r="Q19" i="17"/>
  <c r="O19" i="17"/>
  <c r="R193" i="18"/>
  <c r="S193" i="18" s="1"/>
  <c r="F27" i="18"/>
  <c r="F218" i="18"/>
  <c r="R156" i="18"/>
  <c r="S156" i="18" s="1"/>
  <c r="R174" i="18"/>
  <c r="S174" i="18" s="1"/>
  <c r="R119" i="18"/>
  <c r="S119" i="18" s="1"/>
  <c r="R202" i="17"/>
  <c r="S202" i="17" s="1"/>
  <c r="R135" i="18"/>
  <c r="S135" i="18" s="1"/>
  <c r="P31" i="17"/>
  <c r="M31" i="17"/>
  <c r="G31" i="17"/>
  <c r="R164" i="18"/>
  <c r="S164" i="18" s="1"/>
  <c r="R75" i="17"/>
  <c r="S75" i="17" s="1"/>
  <c r="R115" i="17"/>
  <c r="S115" i="17" s="1"/>
  <c r="H29" i="18"/>
  <c r="R188" i="18"/>
  <c r="F29" i="18"/>
  <c r="Q29" i="18"/>
  <c r="R120" i="17"/>
  <c r="S120" i="17" s="1"/>
  <c r="H133" i="18" l="1"/>
  <c r="N133" i="18"/>
  <c r="E112" i="15"/>
  <c r="D22" i="19" s="1"/>
  <c r="D28" i="19" s="1"/>
  <c r="D30" i="19" s="1"/>
  <c r="D32" i="19" s="1"/>
  <c r="E13" i="19" s="1"/>
  <c r="F133" i="18"/>
  <c r="K133" i="18"/>
  <c r="J133" i="18"/>
  <c r="J123" i="18"/>
  <c r="J25" i="18" s="1"/>
  <c r="I123" i="18"/>
  <c r="I25" i="18" s="1"/>
  <c r="F123" i="18"/>
  <c r="F25" i="18" s="1"/>
  <c r="N123" i="18"/>
  <c r="N25" i="18" s="1"/>
  <c r="H123" i="18"/>
  <c r="H25" i="18" s="1"/>
  <c r="Q123" i="18"/>
  <c r="G11" i="11"/>
  <c r="G45" i="11" s="1"/>
  <c r="I11" i="3"/>
  <c r="I11" i="11" s="1"/>
  <c r="H11" i="11"/>
  <c r="R56" i="17"/>
  <c r="S56" i="17" s="1"/>
  <c r="R63" i="17"/>
  <c r="S63" i="17" s="1"/>
  <c r="S18" i="17" s="1"/>
  <c r="F18" i="17"/>
  <c r="E15" i="19"/>
  <c r="E19" i="19" s="1"/>
  <c r="R57" i="17"/>
  <c r="S57" i="17" s="1"/>
  <c r="E48" i="14"/>
  <c r="E86" i="17"/>
  <c r="L58" i="17"/>
  <c r="J58" i="17"/>
  <c r="P58" i="17"/>
  <c r="O58" i="17"/>
  <c r="I58" i="17"/>
  <c r="M58" i="17"/>
  <c r="Q58" i="17"/>
  <c r="K58" i="17"/>
  <c r="F58" i="17"/>
  <c r="G58" i="17"/>
  <c r="E17" i="17"/>
  <c r="E22" i="17" s="1"/>
  <c r="H58" i="17"/>
  <c r="N58" i="17"/>
  <c r="G53" i="14"/>
  <c r="G91" i="14"/>
  <c r="G116" i="14"/>
  <c r="F149" i="18"/>
  <c r="G11" i="18"/>
  <c r="F91" i="18"/>
  <c r="F129" i="18" s="1"/>
  <c r="F49" i="18"/>
  <c r="F98" i="17"/>
  <c r="J98" i="17"/>
  <c r="N98" i="17"/>
  <c r="I98" i="17"/>
  <c r="O98" i="17"/>
  <c r="K98" i="17"/>
  <c r="P98" i="17"/>
  <c r="M98" i="17"/>
  <c r="G98" i="17"/>
  <c r="Q98" i="17"/>
  <c r="H98" i="17"/>
  <c r="L98" i="17"/>
  <c r="H11" i="17"/>
  <c r="G154" i="17"/>
  <c r="G91" i="17"/>
  <c r="G129" i="17" s="1"/>
  <c r="G49" i="17"/>
  <c r="R19" i="17"/>
  <c r="S73" i="17"/>
  <c r="S19" i="17" s="1"/>
  <c r="F114" i="17"/>
  <c r="J114" i="17"/>
  <c r="N114" i="17"/>
  <c r="I114" i="17"/>
  <c r="O114" i="17"/>
  <c r="K114" i="17"/>
  <c r="Q114" i="17"/>
  <c r="L114" i="17"/>
  <c r="P114" i="17"/>
  <c r="G114" i="17"/>
  <c r="M114" i="17"/>
  <c r="H114" i="17"/>
  <c r="R28" i="18"/>
  <c r="S171" i="18"/>
  <c r="S28" i="18" s="1"/>
  <c r="E95" i="17"/>
  <c r="E57" i="14"/>
  <c r="F107" i="17"/>
  <c r="J107" i="17"/>
  <c r="N107" i="17"/>
  <c r="I107" i="17"/>
  <c r="O107" i="17"/>
  <c r="K107" i="17"/>
  <c r="P107" i="17"/>
  <c r="H107" i="17"/>
  <c r="L107" i="17"/>
  <c r="G107" i="17"/>
  <c r="M107" i="17"/>
  <c r="Q107" i="17"/>
  <c r="S80" i="17"/>
  <c r="S20" i="17" s="1"/>
  <c r="R20" i="17"/>
  <c r="J132" i="18"/>
  <c r="N132" i="18"/>
  <c r="K132" i="18"/>
  <c r="K143" i="18" s="1"/>
  <c r="K26" i="18" s="1"/>
  <c r="P132" i="18"/>
  <c r="P143" i="18" s="1"/>
  <c r="P26" i="18" s="1"/>
  <c r="I132" i="18"/>
  <c r="I143" i="18" s="1"/>
  <c r="I26" i="18" s="1"/>
  <c r="Q132" i="18"/>
  <c r="Q143" i="18" s="1"/>
  <c r="Q26" i="18" s="1"/>
  <c r="L132" i="18"/>
  <c r="L143" i="18" s="1"/>
  <c r="L26" i="18" s="1"/>
  <c r="G132" i="18"/>
  <c r="G143" i="18" s="1"/>
  <c r="G26" i="18" s="1"/>
  <c r="M132" i="18"/>
  <c r="M143" i="18" s="1"/>
  <c r="M26" i="18" s="1"/>
  <c r="F132" i="18"/>
  <c r="H132" i="18"/>
  <c r="H143" i="18" s="1"/>
  <c r="H26" i="18" s="1"/>
  <c r="O132" i="18"/>
  <c r="O143" i="18" s="1"/>
  <c r="O26" i="18" s="1"/>
  <c r="E143" i="18"/>
  <c r="F99" i="17"/>
  <c r="J99" i="17"/>
  <c r="N99" i="17"/>
  <c r="H99" i="17"/>
  <c r="M99" i="17"/>
  <c r="I99" i="17"/>
  <c r="O99" i="17"/>
  <c r="L99" i="17"/>
  <c r="P99" i="17"/>
  <c r="K99" i="17"/>
  <c r="Q99" i="17"/>
  <c r="G99" i="17"/>
  <c r="S111" i="18"/>
  <c r="S116" i="18" s="1"/>
  <c r="R116" i="18"/>
  <c r="J10" i="18"/>
  <c r="I48" i="18"/>
  <c r="I148" i="18"/>
  <c r="I90" i="18"/>
  <c r="I128" i="18" s="1"/>
  <c r="E103" i="17"/>
  <c r="E65" i="14"/>
  <c r="R27" i="18"/>
  <c r="S154" i="18"/>
  <c r="R218" i="18"/>
  <c r="R28" i="17"/>
  <c r="S176" i="17"/>
  <c r="S28" i="17" s="1"/>
  <c r="E116" i="17"/>
  <c r="F106" i="17"/>
  <c r="J106" i="17"/>
  <c r="N106" i="17"/>
  <c r="H106" i="17"/>
  <c r="M106" i="17"/>
  <c r="I106" i="17"/>
  <c r="P106" i="17"/>
  <c r="K106" i="17"/>
  <c r="Q106" i="17"/>
  <c r="G106" i="17"/>
  <c r="L106" i="17"/>
  <c r="O106" i="17"/>
  <c r="L25" i="18"/>
  <c r="R31" i="17"/>
  <c r="S217" i="17"/>
  <c r="S31" i="17" s="1"/>
  <c r="M123" i="18"/>
  <c r="K123" i="18"/>
  <c r="R141" i="18"/>
  <c r="S141" i="18" s="1"/>
  <c r="E108" i="17"/>
  <c r="O123" i="18"/>
  <c r="F113" i="17"/>
  <c r="J113" i="17"/>
  <c r="N113" i="17"/>
  <c r="K113" i="17"/>
  <c r="P113" i="17"/>
  <c r="H113" i="17"/>
  <c r="O113" i="17"/>
  <c r="I113" i="17"/>
  <c r="Q113" i="17"/>
  <c r="M113" i="17"/>
  <c r="G113" i="17"/>
  <c r="L113" i="17"/>
  <c r="H122" i="14"/>
  <c r="G23" i="19"/>
  <c r="G185" i="14"/>
  <c r="S205" i="18"/>
  <c r="S30" i="18" s="1"/>
  <c r="R30" i="18"/>
  <c r="R29" i="17"/>
  <c r="S193" i="17"/>
  <c r="S29" i="17" s="1"/>
  <c r="P123" i="18"/>
  <c r="H142" i="14"/>
  <c r="H146" i="14"/>
  <c r="H150" i="14"/>
  <c r="H138" i="14"/>
  <c r="H143" i="14"/>
  <c r="H145" i="14"/>
  <c r="H152" i="14"/>
  <c r="H140" i="14"/>
  <c r="H147" i="14"/>
  <c r="H149" i="14"/>
  <c r="H141" i="14"/>
  <c r="H148" i="14"/>
  <c r="H139" i="14"/>
  <c r="H144" i="14"/>
  <c r="H151" i="14"/>
  <c r="G24" i="19"/>
  <c r="R30" i="17"/>
  <c r="S210" i="17"/>
  <c r="S30" i="17" s="1"/>
  <c r="R31" i="18"/>
  <c r="S212" i="18"/>
  <c r="S31" i="18" s="1"/>
  <c r="Q25" i="18"/>
  <c r="R108" i="18"/>
  <c r="S103" i="18"/>
  <c r="S108" i="18" s="1"/>
  <c r="R29" i="18"/>
  <c r="S188" i="18"/>
  <c r="S29" i="18" s="1"/>
  <c r="E111" i="17"/>
  <c r="E73" i="14"/>
  <c r="F104" i="17"/>
  <c r="J104" i="17"/>
  <c r="N104" i="17"/>
  <c r="K104" i="17"/>
  <c r="P104" i="17"/>
  <c r="L104" i="17"/>
  <c r="G104" i="17"/>
  <c r="M104" i="17"/>
  <c r="Q104" i="17"/>
  <c r="H104" i="17"/>
  <c r="O104" i="17"/>
  <c r="I104" i="17"/>
  <c r="G25" i="18"/>
  <c r="F112" i="17"/>
  <c r="J112" i="17"/>
  <c r="N112" i="17"/>
  <c r="G112" i="17"/>
  <c r="L112" i="17"/>
  <c r="Q112" i="17"/>
  <c r="M112" i="17"/>
  <c r="H112" i="17"/>
  <c r="O112" i="17"/>
  <c r="K112" i="17"/>
  <c r="P112" i="17"/>
  <c r="I112" i="17"/>
  <c r="F105" i="17"/>
  <c r="J105" i="17"/>
  <c r="N105" i="17"/>
  <c r="I105" i="17"/>
  <c r="O105" i="17"/>
  <c r="G105" i="17"/>
  <c r="M105" i="17"/>
  <c r="H105" i="17"/>
  <c r="P105" i="17"/>
  <c r="K105" i="17"/>
  <c r="L105" i="17"/>
  <c r="Q105" i="17"/>
  <c r="S95" i="18"/>
  <c r="S100" i="18" s="1"/>
  <c r="R100" i="18"/>
  <c r="F96" i="17"/>
  <c r="J96" i="17"/>
  <c r="N96" i="17"/>
  <c r="G96" i="17"/>
  <c r="L96" i="17"/>
  <c r="Q96" i="17"/>
  <c r="H96" i="17"/>
  <c r="M96" i="17"/>
  <c r="P96" i="17"/>
  <c r="I96" i="17"/>
  <c r="K96" i="17"/>
  <c r="O96" i="17"/>
  <c r="H91" i="14"/>
  <c r="H116" i="14"/>
  <c r="H53" i="14"/>
  <c r="J90" i="17"/>
  <c r="J128" i="17" s="1"/>
  <c r="J48" i="17"/>
  <c r="J153" i="17"/>
  <c r="K10" i="17"/>
  <c r="F97" i="17"/>
  <c r="J97" i="17"/>
  <c r="N97" i="17"/>
  <c r="K97" i="17"/>
  <c r="P97" i="17"/>
  <c r="G97" i="17"/>
  <c r="L97" i="17"/>
  <c r="Q97" i="17"/>
  <c r="O97" i="17"/>
  <c r="H97" i="17"/>
  <c r="M97" i="17"/>
  <c r="I97" i="17"/>
  <c r="S160" i="17"/>
  <c r="R27" i="17"/>
  <c r="R223" i="17"/>
  <c r="J143" i="18" l="1"/>
  <c r="J26" i="18" s="1"/>
  <c r="Q33" i="18"/>
  <c r="Q35" i="18" s="1"/>
  <c r="R133" i="18"/>
  <c r="S133" i="18" s="1"/>
  <c r="N143" i="18"/>
  <c r="N26" i="18" s="1"/>
  <c r="N33" i="18" s="1"/>
  <c r="N35" i="18" s="1"/>
  <c r="E189" i="15"/>
  <c r="G84" i="11"/>
  <c r="S123" i="18"/>
  <c r="S25" i="18" s="1"/>
  <c r="R123" i="18"/>
  <c r="R25" i="18" s="1"/>
  <c r="Q220" i="18"/>
  <c r="J220" i="18"/>
  <c r="G33" i="18"/>
  <c r="G35" i="18" s="1"/>
  <c r="H110" i="14" s="1"/>
  <c r="H22" i="19" s="1"/>
  <c r="G220" i="18"/>
  <c r="J33" i="18"/>
  <c r="J35" i="18" s="1"/>
  <c r="H84" i="11"/>
  <c r="H45" i="11"/>
  <c r="I84" i="11"/>
  <c r="I45" i="11"/>
  <c r="F48" i="14"/>
  <c r="H15" i="19"/>
  <c r="H19" i="19" s="1"/>
  <c r="G48" i="14"/>
  <c r="R18" i="17"/>
  <c r="H48" i="14"/>
  <c r="G15" i="19"/>
  <c r="G19" i="19" s="1"/>
  <c r="K86" i="17"/>
  <c r="K17" i="17"/>
  <c r="K22" i="17" s="1"/>
  <c r="F15" i="19"/>
  <c r="F19" i="19" s="1"/>
  <c r="M17" i="17"/>
  <c r="M22" i="17" s="1"/>
  <c r="M86" i="17"/>
  <c r="Q17" i="17"/>
  <c r="Q22" i="17" s="1"/>
  <c r="Q86" i="17"/>
  <c r="N17" i="17"/>
  <c r="N22" i="17" s="1"/>
  <c r="N86" i="17"/>
  <c r="I86" i="17"/>
  <c r="I17" i="17"/>
  <c r="I22" i="17" s="1"/>
  <c r="I15" i="19"/>
  <c r="I19" i="19" s="1"/>
  <c r="I48" i="14"/>
  <c r="H17" i="17"/>
  <c r="H22" i="17" s="1"/>
  <c r="H86" i="17"/>
  <c r="O86" i="17"/>
  <c r="O17" i="17"/>
  <c r="O22" i="17" s="1"/>
  <c r="P17" i="17"/>
  <c r="P22" i="17" s="1"/>
  <c r="P86" i="17"/>
  <c r="G86" i="17"/>
  <c r="G17" i="17"/>
  <c r="G22" i="17" s="1"/>
  <c r="J17" i="17"/>
  <c r="J22" i="17" s="1"/>
  <c r="J86" i="17"/>
  <c r="F17" i="17"/>
  <c r="F22" i="17" s="1"/>
  <c r="F86" i="17"/>
  <c r="R58" i="17"/>
  <c r="L86" i="17"/>
  <c r="L17" i="17"/>
  <c r="L22" i="17" s="1"/>
  <c r="H11" i="18"/>
  <c r="G91" i="18"/>
  <c r="G129" i="18" s="1"/>
  <c r="G49" i="18"/>
  <c r="G149" i="18"/>
  <c r="S223" i="17"/>
  <c r="S27" i="17"/>
  <c r="J48" i="18"/>
  <c r="K10" i="18"/>
  <c r="J90" i="18"/>
  <c r="J128" i="18" s="1"/>
  <c r="J148" i="18"/>
  <c r="R104" i="17"/>
  <c r="S104" i="17" s="1"/>
  <c r="O25" i="18"/>
  <c r="O33" i="18" s="1"/>
  <c r="O35" i="18" s="1"/>
  <c r="O220" i="18"/>
  <c r="M220" i="18"/>
  <c r="M25" i="18"/>
  <c r="M33" i="18" s="1"/>
  <c r="M35" i="18" s="1"/>
  <c r="L220" i="18"/>
  <c r="R132" i="18"/>
  <c r="F143" i="18"/>
  <c r="G95" i="17"/>
  <c r="G100" i="17" s="1"/>
  <c r="K95" i="17"/>
  <c r="K100" i="17" s="1"/>
  <c r="O95" i="17"/>
  <c r="O100" i="17" s="1"/>
  <c r="H95" i="17"/>
  <c r="H100" i="17" s="1"/>
  <c r="M95" i="17"/>
  <c r="M100" i="17" s="1"/>
  <c r="F95" i="17"/>
  <c r="I95" i="17"/>
  <c r="I100" i="17" s="1"/>
  <c r="N95" i="17"/>
  <c r="N100" i="17" s="1"/>
  <c r="L95" i="17"/>
  <c r="L100" i="17" s="1"/>
  <c r="P95" i="17"/>
  <c r="P100" i="17" s="1"/>
  <c r="J95" i="17"/>
  <c r="J100" i="17" s="1"/>
  <c r="Q95" i="17"/>
  <c r="Q100" i="17" s="1"/>
  <c r="R114" i="17"/>
  <c r="S114" i="17" s="1"/>
  <c r="R112" i="17"/>
  <c r="S112" i="17" s="1"/>
  <c r="K25" i="18"/>
  <c r="K33" i="18" s="1"/>
  <c r="K35" i="18" s="1"/>
  <c r="K220" i="18"/>
  <c r="G103" i="17"/>
  <c r="G108" i="17" s="1"/>
  <c r="K103" i="17"/>
  <c r="K108" i="17" s="1"/>
  <c r="O103" i="17"/>
  <c r="O108" i="17" s="1"/>
  <c r="I103" i="17"/>
  <c r="I108" i="17" s="1"/>
  <c r="N103" i="17"/>
  <c r="N108" i="17" s="1"/>
  <c r="J103" i="17"/>
  <c r="J108" i="17" s="1"/>
  <c r="P103" i="17"/>
  <c r="P108" i="17" s="1"/>
  <c r="H103" i="17"/>
  <c r="H108" i="17" s="1"/>
  <c r="F103" i="17"/>
  <c r="L103" i="17"/>
  <c r="L108" i="17" s="1"/>
  <c r="Q103" i="17"/>
  <c r="Q108" i="17" s="1"/>
  <c r="M103" i="17"/>
  <c r="M108" i="17" s="1"/>
  <c r="H21" i="19"/>
  <c r="F21" i="19"/>
  <c r="L33" i="18"/>
  <c r="L35" i="18" s="1"/>
  <c r="R106" i="17"/>
  <c r="S106" i="17" s="1"/>
  <c r="S27" i="18"/>
  <c r="S218" i="18"/>
  <c r="E220" i="18"/>
  <c r="E26" i="18"/>
  <c r="E33" i="18" s="1"/>
  <c r="E35" i="18" s="1"/>
  <c r="I33" i="18"/>
  <c r="I35" i="18" s="1"/>
  <c r="R107" i="17"/>
  <c r="S107" i="17" s="1"/>
  <c r="H91" i="17"/>
  <c r="H129" i="17" s="1"/>
  <c r="H49" i="17"/>
  <c r="H154" i="17"/>
  <c r="I11" i="17"/>
  <c r="H220" i="18"/>
  <c r="I91" i="14"/>
  <c r="I53" i="14"/>
  <c r="I116" i="14"/>
  <c r="R113" i="17"/>
  <c r="S113" i="17" s="1"/>
  <c r="E100" i="17"/>
  <c r="R99" i="17"/>
  <c r="S99" i="17" s="1"/>
  <c r="R97" i="17"/>
  <c r="S97" i="17" s="1"/>
  <c r="L10" i="17"/>
  <c r="K48" i="17"/>
  <c r="K153" i="17"/>
  <c r="K90" i="17"/>
  <c r="K128" i="17" s="1"/>
  <c r="R96" i="17"/>
  <c r="S96" i="17" s="1"/>
  <c r="R105" i="17"/>
  <c r="S105" i="17" s="1"/>
  <c r="G111" i="17"/>
  <c r="G116" i="17" s="1"/>
  <c r="K111" i="17"/>
  <c r="K116" i="17" s="1"/>
  <c r="O111" i="17"/>
  <c r="O116" i="17" s="1"/>
  <c r="H111" i="17"/>
  <c r="H116" i="17" s="1"/>
  <c r="M111" i="17"/>
  <c r="M116" i="17" s="1"/>
  <c r="F111" i="17"/>
  <c r="I111" i="17"/>
  <c r="I116" i="17" s="1"/>
  <c r="P111" i="17"/>
  <c r="P116" i="17" s="1"/>
  <c r="J111" i="17"/>
  <c r="J116" i="17" s="1"/>
  <c r="Q111" i="17"/>
  <c r="Q116" i="17" s="1"/>
  <c r="L111" i="17"/>
  <c r="L116" i="17" s="1"/>
  <c r="N111" i="17"/>
  <c r="N116" i="17" s="1"/>
  <c r="F110" i="14"/>
  <c r="F22" i="19" s="1"/>
  <c r="I139" i="14"/>
  <c r="I143" i="14"/>
  <c r="I147" i="14"/>
  <c r="I151" i="14"/>
  <c r="I141" i="14"/>
  <c r="I148" i="14"/>
  <c r="I150" i="14"/>
  <c r="I145" i="14"/>
  <c r="I152" i="14"/>
  <c r="I144" i="14"/>
  <c r="I138" i="14"/>
  <c r="I149" i="14"/>
  <c r="I142" i="14"/>
  <c r="I140" i="14"/>
  <c r="I146" i="14"/>
  <c r="H24" i="19"/>
  <c r="P25" i="18"/>
  <c r="P33" i="18" s="1"/>
  <c r="P35" i="18" s="1"/>
  <c r="P220" i="18"/>
  <c r="I122" i="14"/>
  <c r="H185" i="14"/>
  <c r="H23" i="19"/>
  <c r="I220" i="18"/>
  <c r="R98" i="17"/>
  <c r="S98" i="17" s="1"/>
  <c r="H33" i="18"/>
  <c r="H35" i="18" s="1"/>
  <c r="N220" i="18" l="1"/>
  <c r="I123" i="17"/>
  <c r="I25" i="17" s="1"/>
  <c r="J123" i="17"/>
  <c r="J25" i="17" s="1"/>
  <c r="S58" i="17"/>
  <c r="R86" i="17"/>
  <c r="R17" i="17"/>
  <c r="R22" i="17" s="1"/>
  <c r="H49" i="18"/>
  <c r="I11" i="18"/>
  <c r="H91" i="18"/>
  <c r="H129" i="18" s="1"/>
  <c r="H149" i="18"/>
  <c r="H28" i="19"/>
  <c r="H30" i="19" s="1"/>
  <c r="F26" i="18"/>
  <c r="F33" i="18" s="1"/>
  <c r="F35" i="18" s="1"/>
  <c r="F43" i="18" s="1"/>
  <c r="G14" i="18" s="1"/>
  <c r="G43" i="18" s="1"/>
  <c r="H14" i="18" s="1"/>
  <c r="H43" i="18" s="1"/>
  <c r="I14" i="18" s="1"/>
  <c r="I43" i="18" s="1"/>
  <c r="J14" i="18" s="1"/>
  <c r="J43" i="18" s="1"/>
  <c r="K14" i="18" s="1"/>
  <c r="K43" i="18" s="1"/>
  <c r="L14" i="18" s="1"/>
  <c r="L43" i="18" s="1"/>
  <c r="M14" i="18" s="1"/>
  <c r="M43" i="18" s="1"/>
  <c r="N14" i="18" s="1"/>
  <c r="N43" i="18" s="1"/>
  <c r="O14" i="18" s="1"/>
  <c r="O43" i="18" s="1"/>
  <c r="P14" i="18" s="1"/>
  <c r="P43" i="18" s="1"/>
  <c r="Q14" i="18" s="1"/>
  <c r="Q43" i="18" s="1"/>
  <c r="E14" i="17" s="1"/>
  <c r="F14" i="17" s="1"/>
  <c r="F220" i="18"/>
  <c r="E133" i="17"/>
  <c r="G21" i="19"/>
  <c r="I23" i="19"/>
  <c r="I185" i="14"/>
  <c r="I24" i="19"/>
  <c r="F187" i="14"/>
  <c r="P123" i="17"/>
  <c r="R95" i="17"/>
  <c r="F100" i="17"/>
  <c r="K123" i="17"/>
  <c r="R143" i="18"/>
  <c r="S132" i="18"/>
  <c r="S143" i="18" s="1"/>
  <c r="E85" i="14"/>
  <c r="E123" i="17"/>
  <c r="E146" i="17"/>
  <c r="E143" i="17"/>
  <c r="E144" i="17"/>
  <c r="F116" i="17"/>
  <c r="R111" i="17"/>
  <c r="E134" i="17"/>
  <c r="F28" i="19"/>
  <c r="F30" i="19" s="1"/>
  <c r="R103" i="17"/>
  <c r="F108" i="17"/>
  <c r="L123" i="17"/>
  <c r="M123" i="17"/>
  <c r="G123" i="17"/>
  <c r="E135" i="17"/>
  <c r="E132" i="17"/>
  <c r="E110" i="13"/>
  <c r="E187" i="13" s="1"/>
  <c r="E94" i="14"/>
  <c r="E145" i="17"/>
  <c r="O123" i="17"/>
  <c r="E141" i="17"/>
  <c r="L90" i="17"/>
  <c r="L128" i="17" s="1"/>
  <c r="L48" i="17"/>
  <c r="L153" i="17"/>
  <c r="M10" i="17"/>
  <c r="J11" i="17"/>
  <c r="I49" i="17"/>
  <c r="I91" i="17"/>
  <c r="I129" i="17" s="1"/>
  <c r="I154" i="17"/>
  <c r="H187" i="14"/>
  <c r="Q123" i="17"/>
  <c r="N123" i="17"/>
  <c r="H123" i="17"/>
  <c r="E136" i="17"/>
  <c r="E142" i="17"/>
  <c r="E137" i="17"/>
  <c r="G110" i="14"/>
  <c r="G22" i="19" s="1"/>
  <c r="K148" i="18"/>
  <c r="L10" i="18"/>
  <c r="K48" i="18"/>
  <c r="K90" i="18"/>
  <c r="K128" i="18" s="1"/>
  <c r="S17" i="17" l="1"/>
  <c r="S22" i="17" s="1"/>
  <c r="S86" i="17"/>
  <c r="I91" i="18"/>
  <c r="I129" i="18" s="1"/>
  <c r="J11" i="18"/>
  <c r="I149" i="18"/>
  <c r="I49" i="18"/>
  <c r="H25" i="17"/>
  <c r="I141" i="17"/>
  <c r="M141" i="17"/>
  <c r="Q141" i="17"/>
  <c r="H141" i="17"/>
  <c r="N141" i="17"/>
  <c r="J141" i="17"/>
  <c r="O141" i="17"/>
  <c r="F141" i="17"/>
  <c r="K141" i="17"/>
  <c r="P141" i="17"/>
  <c r="G141" i="17"/>
  <c r="L141" i="17"/>
  <c r="E110" i="14"/>
  <c r="E22" i="19" s="1"/>
  <c r="F135" i="17"/>
  <c r="J135" i="17"/>
  <c r="N135" i="17"/>
  <c r="G135" i="17"/>
  <c r="L135" i="17"/>
  <c r="Q135" i="17"/>
  <c r="K135" i="17"/>
  <c r="M135" i="17"/>
  <c r="H135" i="17"/>
  <c r="O135" i="17"/>
  <c r="P135" i="17"/>
  <c r="I135" i="17"/>
  <c r="H134" i="17"/>
  <c r="L134" i="17"/>
  <c r="P134" i="17"/>
  <c r="J134" i="17"/>
  <c r="O134" i="17"/>
  <c r="K134" i="17"/>
  <c r="F134" i="17"/>
  <c r="M134" i="17"/>
  <c r="G134" i="17"/>
  <c r="N134" i="17"/>
  <c r="I134" i="17"/>
  <c r="Q134" i="17"/>
  <c r="I143" i="17"/>
  <c r="M143" i="17"/>
  <c r="Q143" i="17"/>
  <c r="G143" i="17"/>
  <c r="L143" i="17"/>
  <c r="H143" i="17"/>
  <c r="N143" i="17"/>
  <c r="J143" i="17"/>
  <c r="O143" i="17"/>
  <c r="F143" i="17"/>
  <c r="K143" i="17"/>
  <c r="P143" i="17"/>
  <c r="E25" i="17"/>
  <c r="K25" i="17"/>
  <c r="L148" i="18"/>
  <c r="L48" i="18"/>
  <c r="M10" i="18"/>
  <c r="L90" i="18"/>
  <c r="L128" i="18" s="1"/>
  <c r="G136" i="17"/>
  <c r="K136" i="17"/>
  <c r="O136" i="17"/>
  <c r="I136" i="17"/>
  <c r="N136" i="17"/>
  <c r="J136" i="17"/>
  <c r="P136" i="17"/>
  <c r="F136" i="17"/>
  <c r="L136" i="17"/>
  <c r="Q136" i="17"/>
  <c r="H136" i="17"/>
  <c r="M136" i="17"/>
  <c r="N10" i="17"/>
  <c r="M153" i="17"/>
  <c r="M90" i="17"/>
  <c r="M128" i="17" s="1"/>
  <c r="M48" i="17"/>
  <c r="L25" i="17"/>
  <c r="G142" i="17"/>
  <c r="K142" i="17"/>
  <c r="O142" i="17"/>
  <c r="J142" i="17"/>
  <c r="P142" i="17"/>
  <c r="F142" i="17"/>
  <c r="L142" i="17"/>
  <c r="Q142" i="17"/>
  <c r="H142" i="17"/>
  <c r="M142" i="17"/>
  <c r="N142" i="17"/>
  <c r="I142" i="17"/>
  <c r="N25" i="17"/>
  <c r="J91" i="17"/>
  <c r="J129" i="17" s="1"/>
  <c r="J49" i="17"/>
  <c r="K11" i="17"/>
  <c r="J154" i="17"/>
  <c r="O25" i="17"/>
  <c r="G25" i="17"/>
  <c r="R108" i="17"/>
  <c r="S103" i="17"/>
  <c r="S108" i="17" s="1"/>
  <c r="E21" i="19"/>
  <c r="F123" i="17"/>
  <c r="I21" i="19"/>
  <c r="G187" i="14"/>
  <c r="F133" i="17"/>
  <c r="J133" i="17"/>
  <c r="N133" i="17"/>
  <c r="H133" i="17"/>
  <c r="M133" i="17"/>
  <c r="K133" i="17"/>
  <c r="Q133" i="17"/>
  <c r="L133" i="17"/>
  <c r="G133" i="17"/>
  <c r="O133" i="17"/>
  <c r="P133" i="17"/>
  <c r="I133" i="17"/>
  <c r="I137" i="17"/>
  <c r="M137" i="17"/>
  <c r="Q137" i="17"/>
  <c r="F137" i="17"/>
  <c r="K137" i="17"/>
  <c r="P137" i="17"/>
  <c r="G137" i="17"/>
  <c r="L137" i="17"/>
  <c r="H137" i="17"/>
  <c r="N137" i="17"/>
  <c r="J137" i="17"/>
  <c r="O137" i="17"/>
  <c r="I145" i="17"/>
  <c r="M145" i="17"/>
  <c r="Q145" i="17"/>
  <c r="F145" i="17"/>
  <c r="K145" i="17"/>
  <c r="P145" i="17"/>
  <c r="G145" i="17"/>
  <c r="L145" i="17"/>
  <c r="H145" i="17"/>
  <c r="N145" i="17"/>
  <c r="O145" i="17"/>
  <c r="J145" i="17"/>
  <c r="R116" i="17"/>
  <c r="S111" i="17"/>
  <c r="S116" i="17" s="1"/>
  <c r="R26" i="18"/>
  <c r="R33" i="18" s="1"/>
  <c r="R35" i="18" s="1"/>
  <c r="R220" i="18"/>
  <c r="P25" i="17"/>
  <c r="Q25" i="17"/>
  <c r="J132" i="17"/>
  <c r="N132" i="17"/>
  <c r="F132" i="17"/>
  <c r="K132" i="17"/>
  <c r="P132" i="17"/>
  <c r="G132" i="17"/>
  <c r="L132" i="17"/>
  <c r="Q132" i="17"/>
  <c r="H132" i="17"/>
  <c r="M132" i="17"/>
  <c r="I132" i="17"/>
  <c r="O132" i="17"/>
  <c r="E148" i="17"/>
  <c r="E26" i="17" s="1"/>
  <c r="M25" i="17"/>
  <c r="G144" i="17"/>
  <c r="K144" i="17"/>
  <c r="O144" i="17"/>
  <c r="I144" i="17"/>
  <c r="N144" i="17"/>
  <c r="J144" i="17"/>
  <c r="P144" i="17"/>
  <c r="F144" i="17"/>
  <c r="L144" i="17"/>
  <c r="Q144" i="17"/>
  <c r="H144" i="17"/>
  <c r="M144" i="17"/>
  <c r="G146" i="17"/>
  <c r="K146" i="17"/>
  <c r="O146" i="17"/>
  <c r="H146" i="17"/>
  <c r="M146" i="17"/>
  <c r="I146" i="17"/>
  <c r="N146" i="17"/>
  <c r="J146" i="17"/>
  <c r="P146" i="17"/>
  <c r="F146" i="17"/>
  <c r="L146" i="17"/>
  <c r="Q146" i="17"/>
  <c r="S26" i="18"/>
  <c r="S33" i="18" s="1"/>
  <c r="S35" i="18" s="1"/>
  <c r="S220" i="18"/>
  <c r="R100" i="17"/>
  <c r="S95" i="17"/>
  <c r="S100" i="17" s="1"/>
  <c r="I110" i="14"/>
  <c r="I22" i="19" s="1"/>
  <c r="G28" i="19"/>
  <c r="G30" i="19" s="1"/>
  <c r="S123" i="17" l="1"/>
  <c r="S25" i="17" s="1"/>
  <c r="E187" i="14"/>
  <c r="E28" i="19"/>
  <c r="E30" i="19" s="1"/>
  <c r="E32" i="19" s="1"/>
  <c r="F13" i="19" s="1"/>
  <c r="F32" i="19" s="1"/>
  <c r="G13" i="19" s="1"/>
  <c r="G32" i="19" s="1"/>
  <c r="H13" i="19" s="1"/>
  <c r="H32" i="19" s="1"/>
  <c r="I13" i="19" s="1"/>
  <c r="R123" i="17"/>
  <c r="R25" i="17" s="1"/>
  <c r="P148" i="17"/>
  <c r="P26" i="17" s="1"/>
  <c r="P33" i="17" s="1"/>
  <c r="P35" i="17" s="1"/>
  <c r="J49" i="18"/>
  <c r="K11" i="18"/>
  <c r="J91" i="18"/>
  <c r="J129" i="18" s="1"/>
  <c r="J149" i="18"/>
  <c r="H148" i="17"/>
  <c r="M148" i="18"/>
  <c r="N10" i="18"/>
  <c r="M90" i="18"/>
  <c r="M128" i="18" s="1"/>
  <c r="M48" i="18"/>
  <c r="R144" i="17"/>
  <c r="S144" i="17" s="1"/>
  <c r="O148" i="17"/>
  <c r="Q148" i="17"/>
  <c r="K148" i="17"/>
  <c r="I28" i="19"/>
  <c r="I30" i="19" s="1"/>
  <c r="N90" i="17"/>
  <c r="N128" i="17" s="1"/>
  <c r="N48" i="17"/>
  <c r="N153" i="17"/>
  <c r="O10" i="17"/>
  <c r="R141" i="17"/>
  <c r="S141" i="17" s="1"/>
  <c r="J148" i="17"/>
  <c r="R146" i="17"/>
  <c r="S146" i="17" s="1"/>
  <c r="I148" i="17"/>
  <c r="L148" i="17"/>
  <c r="F148" i="17"/>
  <c r="F26" i="17" s="1"/>
  <c r="R132" i="17"/>
  <c r="R145" i="17"/>
  <c r="S145" i="17" s="1"/>
  <c r="I187" i="14"/>
  <c r="L11" i="17"/>
  <c r="K154" i="17"/>
  <c r="K49" i="17"/>
  <c r="K91" i="17"/>
  <c r="K129" i="17" s="1"/>
  <c r="R142" i="17"/>
  <c r="S142" i="17" s="1"/>
  <c r="E33" i="17"/>
  <c r="E35" i="17" s="1"/>
  <c r="R135" i="17"/>
  <c r="S135" i="17" s="1"/>
  <c r="M148" i="17"/>
  <c r="G148" i="17"/>
  <c r="N148" i="17"/>
  <c r="R137" i="17"/>
  <c r="S137" i="17" s="1"/>
  <c r="R133" i="17"/>
  <c r="S133" i="17" s="1"/>
  <c r="F25" i="17"/>
  <c r="R136" i="17"/>
  <c r="S136" i="17" s="1"/>
  <c r="E225" i="17"/>
  <c r="R143" i="17"/>
  <c r="S143" i="17" s="1"/>
  <c r="R134" i="17"/>
  <c r="S134" i="17" s="1"/>
  <c r="F33" i="17" l="1"/>
  <c r="F35" i="17" s="1"/>
  <c r="F43" i="17" s="1"/>
  <c r="G14" i="17" s="1"/>
  <c r="F225" i="17"/>
  <c r="P225" i="17"/>
  <c r="K149" i="18"/>
  <c r="K49" i="18"/>
  <c r="L11" i="18"/>
  <c r="K91" i="18"/>
  <c r="K129" i="18" s="1"/>
  <c r="O10" i="18"/>
  <c r="N148" i="18"/>
  <c r="N90" i="18"/>
  <c r="N128" i="18" s="1"/>
  <c r="N48" i="18"/>
  <c r="J26" i="17"/>
  <c r="J33" i="17" s="1"/>
  <c r="J35" i="17" s="1"/>
  <c r="J225" i="17"/>
  <c r="K26" i="17"/>
  <c r="K33" i="17" s="1"/>
  <c r="K35" i="17" s="1"/>
  <c r="K225" i="17"/>
  <c r="L26" i="17"/>
  <c r="L33" i="17" s="1"/>
  <c r="L35" i="17" s="1"/>
  <c r="L225" i="17"/>
  <c r="P10" i="17"/>
  <c r="O48" i="17"/>
  <c r="O153" i="17"/>
  <c r="O90" i="17"/>
  <c r="O128" i="17" s="1"/>
  <c r="Q26" i="17"/>
  <c r="Q33" i="17" s="1"/>
  <c r="Q35" i="17" s="1"/>
  <c r="Q225" i="17"/>
  <c r="M26" i="17"/>
  <c r="M33" i="17" s="1"/>
  <c r="M35" i="17" s="1"/>
  <c r="M225" i="17"/>
  <c r="R148" i="17"/>
  <c r="S132" i="17"/>
  <c r="S148" i="17" s="1"/>
  <c r="N26" i="17"/>
  <c r="N33" i="17" s="1"/>
  <c r="N35" i="17" s="1"/>
  <c r="N225" i="17"/>
  <c r="G26" i="17"/>
  <c r="G33" i="17" s="1"/>
  <c r="G35" i="17" s="1"/>
  <c r="G225" i="17"/>
  <c r="L91" i="17"/>
  <c r="L129" i="17" s="1"/>
  <c r="L49" i="17"/>
  <c r="L154" i="17"/>
  <c r="M11" i="17"/>
  <c r="I26" i="17"/>
  <c r="I33" i="17" s="1"/>
  <c r="I35" i="17" s="1"/>
  <c r="I225" i="17"/>
  <c r="I32" i="19"/>
  <c r="O26" i="17"/>
  <c r="O33" i="17" s="1"/>
  <c r="O35" i="17" s="1"/>
  <c r="O225" i="17"/>
  <c r="H26" i="17"/>
  <c r="H33" i="17" s="1"/>
  <c r="H35" i="17" s="1"/>
  <c r="H225" i="17"/>
  <c r="G43" i="17" l="1"/>
  <c r="H14" i="17" s="1"/>
  <c r="H43" i="17" s="1"/>
  <c r="I14" i="17" s="1"/>
  <c r="I43" i="17" s="1"/>
  <c r="J14" i="17" s="1"/>
  <c r="J43" i="17" s="1"/>
  <c r="K14" i="17" s="1"/>
  <c r="K43" i="17" s="1"/>
  <c r="L14" i="17" s="1"/>
  <c r="L43" i="17" s="1"/>
  <c r="M14" i="17" s="1"/>
  <c r="M43" i="17" s="1"/>
  <c r="N14" i="17" s="1"/>
  <c r="N43" i="17" s="1"/>
  <c r="O14" i="17" s="1"/>
  <c r="O43" i="17" s="1"/>
  <c r="P14" i="17" s="1"/>
  <c r="P43" i="17" s="1"/>
  <c r="Q14" i="17" s="1"/>
  <c r="Q43" i="17" s="1"/>
  <c r="L91" i="18"/>
  <c r="L129" i="18" s="1"/>
  <c r="M11" i="18"/>
  <c r="L49" i="18"/>
  <c r="L149" i="18"/>
  <c r="N11" i="17"/>
  <c r="M49" i="17"/>
  <c r="M154" i="17"/>
  <c r="M91" i="17"/>
  <c r="M129" i="17" s="1"/>
  <c r="S26" i="17"/>
  <c r="S33" i="17" s="1"/>
  <c r="S35" i="17" s="1"/>
  <c r="S225" i="17"/>
  <c r="R26" i="17"/>
  <c r="R33" i="17" s="1"/>
  <c r="R35" i="17" s="1"/>
  <c r="R225" i="17"/>
  <c r="P90" i="17"/>
  <c r="P128" i="17" s="1"/>
  <c r="P48" i="17"/>
  <c r="Q10" i="17"/>
  <c r="P153" i="17"/>
  <c r="P10" i="18"/>
  <c r="O148" i="18"/>
  <c r="O48" i="18"/>
  <c r="O90" i="18"/>
  <c r="O128" i="18" s="1"/>
  <c r="M149" i="18" l="1"/>
  <c r="M49" i="18"/>
  <c r="N11" i="18"/>
  <c r="M91" i="18"/>
  <c r="M129" i="18" s="1"/>
  <c r="P148" i="18"/>
  <c r="Q10" i="18"/>
  <c r="P90" i="18"/>
  <c r="P128" i="18" s="1"/>
  <c r="P48" i="18"/>
  <c r="N91" i="17"/>
  <c r="N129" i="17" s="1"/>
  <c r="N49" i="17"/>
  <c r="N154" i="17"/>
  <c r="O11" i="17"/>
  <c r="R10" i="17"/>
  <c r="Q153" i="17"/>
  <c r="Q90" i="17"/>
  <c r="Q128" i="17" s="1"/>
  <c r="Q48" i="17"/>
  <c r="N91" i="18" l="1"/>
  <c r="N129" i="18" s="1"/>
  <c r="N49" i="18"/>
  <c r="O11" i="18"/>
  <c r="N149" i="18"/>
  <c r="P11" i="17"/>
  <c r="O154" i="17"/>
  <c r="O91" i="17"/>
  <c r="O129" i="17" s="1"/>
  <c r="O49" i="17"/>
  <c r="Q148" i="18"/>
  <c r="Q90" i="18"/>
  <c r="Q128" i="18" s="1"/>
  <c r="R10" i="18"/>
  <c r="Q48" i="18"/>
  <c r="R90" i="17"/>
  <c r="R128" i="17" s="1"/>
  <c r="R48" i="17"/>
  <c r="R153" i="17"/>
  <c r="S10" i="17"/>
  <c r="O149" i="18" l="1"/>
  <c r="O49" i="18"/>
  <c r="P11" i="18"/>
  <c r="O91" i="18"/>
  <c r="O129" i="18" s="1"/>
  <c r="S48" i="17"/>
  <c r="S90" i="17"/>
  <c r="S128" i="17" s="1"/>
  <c r="S153" i="17"/>
  <c r="S10" i="18"/>
  <c r="R148" i="18"/>
  <c r="R90" i="18"/>
  <c r="R128" i="18" s="1"/>
  <c r="R48" i="18"/>
  <c r="P91" i="17"/>
  <c r="P129" i="17" s="1"/>
  <c r="P49" i="17"/>
  <c r="P154" i="17"/>
  <c r="Q11" i="17"/>
  <c r="Q11" i="18" l="1"/>
  <c r="P149" i="18"/>
  <c r="P49" i="18"/>
  <c r="P91" i="18"/>
  <c r="P129" i="18" s="1"/>
  <c r="S148" i="18"/>
  <c r="S48" i="18"/>
  <c r="S90" i="18"/>
  <c r="S128" i="18" s="1"/>
  <c r="R11" i="17"/>
  <c r="Q49" i="17"/>
  <c r="Q91" i="17"/>
  <c r="Q129" i="17" s="1"/>
  <c r="Q154" i="17"/>
  <c r="Q91" i="18" l="1"/>
  <c r="Q129" i="18" s="1"/>
  <c r="R11" i="18"/>
  <c r="Q149" i="18"/>
  <c r="Q49" i="18"/>
  <c r="R91" i="17"/>
  <c r="R129" i="17" s="1"/>
  <c r="R49" i="17"/>
  <c r="S11" i="17"/>
  <c r="R154" i="17"/>
  <c r="S11" i="18" l="1"/>
  <c r="R49" i="18"/>
  <c r="R91" i="18"/>
  <c r="R129" i="18" s="1"/>
  <c r="R149" i="18"/>
  <c r="S154" i="17"/>
  <c r="S91" i="17"/>
  <c r="S129" i="17" s="1"/>
  <c r="S49" i="17"/>
  <c r="S49" i="18" l="1"/>
  <c r="S91" i="18"/>
  <c r="S129" i="18" s="1"/>
  <c r="S149"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Gasper Magallanes</author>
  </authors>
  <commentList>
    <comment ref="C29" authorId="0" shapeId="0" xr:uid="{00000000-0006-0000-0100-000001000000}">
      <text>
        <r>
          <rPr>
            <sz val="9"/>
            <color indexed="81"/>
            <rFont val="Tahoma"/>
            <family val="2"/>
          </rPr>
          <t xml:space="preserve">Additional instructions or guidance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Gasper Magallanes</author>
  </authors>
  <commentList>
    <comment ref="C62" authorId="0" shapeId="0" xr:uid="{00000000-0006-0000-0400-000001000000}">
      <text>
        <r>
          <rPr>
            <sz val="9"/>
            <color indexed="81"/>
            <rFont val="Tahoma"/>
            <family val="2"/>
          </rPr>
          <t>informational purposes only.  Does not drive a calculation in column 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Gasper Magallanes</author>
  </authors>
  <commentList>
    <comment ref="E14" authorId="0" shapeId="0" xr:uid="{00000000-0006-0000-0500-000001000000}">
      <text>
        <r>
          <rPr>
            <b/>
            <sz val="9"/>
            <color indexed="81"/>
            <rFont val="Tahoma"/>
            <family val="2"/>
          </rPr>
          <t>Enter a starting cash amount if applicable</t>
        </r>
        <r>
          <rPr>
            <sz val="9"/>
            <color indexed="81"/>
            <rFont val="Tahoma"/>
            <family val="2"/>
          </rPr>
          <t xml:space="preserve">
</t>
        </r>
      </text>
    </comment>
    <comment ref="B39" authorId="0" shapeId="0" xr:uid="{00000000-0006-0000-0500-000002000000}">
      <text>
        <r>
          <rPr>
            <sz val="9"/>
            <color indexed="81"/>
            <rFont val="Tahoma"/>
            <family val="2"/>
          </rPr>
          <t xml:space="preserve">Should be a positive value
</t>
        </r>
      </text>
    </comment>
    <comment ref="B40" authorId="0" shapeId="0" xr:uid="{00000000-0006-0000-0500-000003000000}">
      <text>
        <r>
          <rPr>
            <sz val="9"/>
            <color indexed="81"/>
            <rFont val="Tahoma"/>
            <family val="2"/>
          </rPr>
          <t>Should be a negative value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Gasper Magallanes</author>
  </authors>
  <commentList>
    <comment ref="B74" authorId="0" shapeId="0" xr:uid="{CBE123F3-0137-4F02-9FEE-8674BC1D339D}">
      <text>
        <r>
          <rPr>
            <sz val="9"/>
            <color indexed="81"/>
            <rFont val="Tahoma"/>
            <family val="2"/>
          </rPr>
          <t xml:space="preserve">Leverage these rows for any additional compensation such as one time stipends, bonuses, and other irregular compensation that is otherwise not driven by FTE counts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Gasper Magallanes</author>
  </authors>
  <commentList>
    <comment ref="C56" authorId="0" shapeId="0" xr:uid="{00000000-0006-0000-0700-000001000000}">
      <text>
        <r>
          <rPr>
            <b/>
            <sz val="9"/>
            <color indexed="81"/>
            <rFont val="Tahoma"/>
            <family val="2"/>
          </rPr>
          <t>This section pulls from the staffing assumptions tab</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Gasper Magallanes</author>
  </authors>
  <commentList>
    <comment ref="B39" authorId="0" shapeId="0" xr:uid="{00000000-0006-0000-0800-000001000000}">
      <text>
        <r>
          <rPr>
            <sz val="9"/>
            <color indexed="81"/>
            <rFont val="Tahoma"/>
            <family val="2"/>
          </rPr>
          <t xml:space="preserve">Should be a positive value
</t>
        </r>
      </text>
    </comment>
    <comment ref="B40" authorId="0" shapeId="0" xr:uid="{00000000-0006-0000-0800-000002000000}">
      <text>
        <r>
          <rPr>
            <sz val="9"/>
            <color indexed="81"/>
            <rFont val="Tahoma"/>
            <family val="2"/>
          </rPr>
          <t>Should be a negative value</t>
        </r>
      </text>
    </comment>
  </commentList>
</comments>
</file>

<file path=xl/sharedStrings.xml><?xml version="1.0" encoding="utf-8"?>
<sst xmlns="http://schemas.openxmlformats.org/spreadsheetml/2006/main" count="779" uniqueCount="280">
  <si>
    <t>Select Year</t>
  </si>
  <si>
    <t>2021-22</t>
  </si>
  <si>
    <t>2022-23</t>
  </si>
  <si>
    <t>2023-24</t>
  </si>
  <si>
    <t>2024-25</t>
  </si>
  <si>
    <t>2025-26</t>
  </si>
  <si>
    <t>2026-27</t>
  </si>
  <si>
    <t>2027-28</t>
  </si>
  <si>
    <t>2028-29</t>
  </si>
  <si>
    <t>2029-30</t>
  </si>
  <si>
    <t>2030-31</t>
  </si>
  <si>
    <t>2031-32</t>
  </si>
  <si>
    <t>2020-21</t>
  </si>
  <si>
    <t>2032-33</t>
  </si>
  <si>
    <t>New Charter School Application Budget Template</t>
  </si>
  <si>
    <t>Instructions</t>
  </si>
  <si>
    <t>Template Tabs</t>
  </si>
  <si>
    <t>1) Proposed School Information</t>
  </si>
  <si>
    <t>Enter proposed school name, contact information, and proposed year of opening</t>
  </si>
  <si>
    <t>2) Student Assumptions</t>
  </si>
  <si>
    <t>Enter enrollment and key student demographic information assumptions</t>
  </si>
  <si>
    <t>3) Pre-Opening Budget</t>
  </si>
  <si>
    <t>Enter budget details and assumptions for 12 month period prior to Year 1</t>
  </si>
  <si>
    <t>4) Pre-Opening Cash Flow</t>
  </si>
  <si>
    <t>Enter cash flow details and assumptions for 12 month period prior to Year 1</t>
  </si>
  <si>
    <t>5) Years 1-5 Staff Assumptions</t>
  </si>
  <si>
    <t>Enter staffing assumptions; assumptions will drive over tabs</t>
  </si>
  <si>
    <t>6) Year 1 Budget</t>
  </si>
  <si>
    <t>Enter budget details and assumptions for Year 1</t>
  </si>
  <si>
    <t>7) Year 1 Cash Flow</t>
  </si>
  <si>
    <t>Enter cash flow details and assumptions for Year 1 (July to June 12 month period)</t>
  </si>
  <si>
    <t>8) Years 2 through 5 Budget</t>
  </si>
  <si>
    <t>Enter budget details and assumptions for Years 2 through 5</t>
  </si>
  <si>
    <t>9) Summary</t>
  </si>
  <si>
    <t>Informational; enter a starting fund balance if applicable</t>
  </si>
  <si>
    <t>Template  Guidance</t>
  </si>
  <si>
    <t>Input financial information into light yellow cells</t>
  </si>
  <si>
    <t>Input assumption information or notes into light green cells</t>
  </si>
  <si>
    <t>Provides additional information or instruction for specific tab or section of tab</t>
  </si>
  <si>
    <t>Cells with red comment tag include additional guidance and instruction</t>
  </si>
  <si>
    <t>Note:  This is not a budgeting tool, but rather a standardized format for sharing key budget information for the proposed charter school.  You may add additional worksheets to this workbook to otherwise supplement the information being provided on the existing worksheets.</t>
  </si>
  <si>
    <t xml:space="preserve">Developed in partnership with </t>
  </si>
  <si>
    <t>Template Version 12152022</t>
  </si>
  <si>
    <t xml:space="preserve"> New Charter School Application Budget Template</t>
  </si>
  <si>
    <t>Proposed School Information</t>
  </si>
  <si>
    <t>Proposed School Name</t>
  </si>
  <si>
    <t>Lead Sponsor Name</t>
  </si>
  <si>
    <t>Lead Sponsor E-mail Address</t>
  </si>
  <si>
    <t>Lead Sponsor Phone Number</t>
  </si>
  <si>
    <t>CMO/EMO Affiliation</t>
  </si>
  <si>
    <t>Proposed Authorizer</t>
  </si>
  <si>
    <t>Proposed Opening Grade Level(s)</t>
  </si>
  <si>
    <t>Proposed Final Grade Level(s)</t>
  </si>
  <si>
    <t>Proposed First Year of Operations</t>
  </si>
  <si>
    <t>Year 1</t>
  </si>
  <si>
    <t>Year 2</t>
  </si>
  <si>
    <t>Year 3</t>
  </si>
  <si>
    <t>Year 4</t>
  </si>
  <si>
    <t>Year 5</t>
  </si>
  <si>
    <t>Anticipated Enrollment</t>
  </si>
  <si>
    <t>Note: These cells auto-populate after completing Tab 2.</t>
  </si>
  <si>
    <t>Student Assumptions</t>
  </si>
  <si>
    <t>Enrollment Assumptions</t>
  </si>
  <si>
    <t>Pre-Kindergarten (Informational Only)</t>
  </si>
  <si>
    <t>Kindergarten</t>
  </si>
  <si>
    <t>1st Grade</t>
  </si>
  <si>
    <t>2nd Grade</t>
  </si>
  <si>
    <t>3rd Grade</t>
  </si>
  <si>
    <t>4th Grade</t>
  </si>
  <si>
    <t>5th Grade</t>
  </si>
  <si>
    <t>6th Grade</t>
  </si>
  <si>
    <t>7th Grade</t>
  </si>
  <si>
    <t>8th Grade</t>
  </si>
  <si>
    <t>9th Grade</t>
  </si>
  <si>
    <t>10th Grade</t>
  </si>
  <si>
    <t>11th Grade</t>
  </si>
  <si>
    <t>12th Grade</t>
  </si>
  <si>
    <t>Total Enrollment (excluding Pre-Kindergarten)</t>
  </si>
  <si>
    <t>Change in Net Enrollment</t>
  </si>
  <si>
    <t># of Classes By Grade</t>
  </si>
  <si>
    <t>Total # of Classes</t>
  </si>
  <si>
    <t>Change in Net # of Classes</t>
  </si>
  <si>
    <t>Other Key Assumptions</t>
  </si>
  <si>
    <t>Enter Estimated Percentages</t>
  </si>
  <si>
    <t>SPED %</t>
  </si>
  <si>
    <t>SPED Count</t>
  </si>
  <si>
    <t>ELL %</t>
  </si>
  <si>
    <t>ELL Count</t>
  </si>
  <si>
    <t>Anticipated Paid %</t>
  </si>
  <si>
    <t>Anticipated Reduced %</t>
  </si>
  <si>
    <t>Anticipated Free %</t>
  </si>
  <si>
    <t>Anticipated Paid Count</t>
  </si>
  <si>
    <t>Anticipated Reduced Count</t>
  </si>
  <si>
    <t>Anticipated Free Count</t>
  </si>
  <si>
    <t>Total Free and Reduced Count</t>
  </si>
  <si>
    <t>School Days</t>
  </si>
  <si>
    <t>Attendance Rate</t>
  </si>
  <si>
    <t>Pre-Opening Budget</t>
  </si>
  <si>
    <t>Revenue Assumptions</t>
  </si>
  <si>
    <t>Year 0</t>
  </si>
  <si>
    <t>Annual Revenue Increase</t>
  </si>
  <si>
    <t>Cumultative Increase</t>
  </si>
  <si>
    <t>Federal Revenues</t>
  </si>
  <si>
    <t>Rate/Assumption</t>
  </si>
  <si>
    <t>Amount</t>
  </si>
  <si>
    <t>Assumption Notes</t>
  </si>
  <si>
    <t>State Revenues</t>
  </si>
  <si>
    <t xml:space="preserve">Basic Education Program </t>
  </si>
  <si>
    <t>BEP Transportation Component</t>
  </si>
  <si>
    <t>BEP Capital Outlay</t>
  </si>
  <si>
    <t>Other</t>
  </si>
  <si>
    <t>Title I</t>
  </si>
  <si>
    <t>Title II</t>
  </si>
  <si>
    <t>Title III</t>
  </si>
  <si>
    <t>NSLP</t>
  </si>
  <si>
    <t>E-Rate</t>
  </si>
  <si>
    <t>CSP Startup Grant</t>
  </si>
  <si>
    <t>Approved schools must apply for this grant; funding not guaranteed</t>
  </si>
  <si>
    <t>School Activity Revenues</t>
  </si>
  <si>
    <t>Fundraising &amp; Philanthropy</t>
  </si>
  <si>
    <t>Detail any private funding sources</t>
  </si>
  <si>
    <t>Total Revenues</t>
  </si>
  <si>
    <t>Additional Space to Provide Fundraising Details</t>
  </si>
  <si>
    <t>Compensation Assumptions</t>
  </si>
  <si>
    <t>Administrative Staff</t>
  </si>
  <si>
    <t>FTE Count</t>
  </si>
  <si>
    <t>Principal/School Leader</t>
  </si>
  <si>
    <t>Assistant Principal</t>
  </si>
  <si>
    <t>Special Education Coordinator</t>
  </si>
  <si>
    <t>Deans, Directors</t>
  </si>
  <si>
    <t>Other (Specify in Assumptions)</t>
  </si>
  <si>
    <t>Teachers</t>
  </si>
  <si>
    <t>Special Education Teachers</t>
  </si>
  <si>
    <t>Eduacational Assistants/Aides</t>
  </si>
  <si>
    <t>Elective Teachers</t>
  </si>
  <si>
    <t>Clerical Staff</t>
  </si>
  <si>
    <t>Custodial Staff</t>
  </si>
  <si>
    <t>Operations</t>
  </si>
  <si>
    <t>Social Workers/Counseling</t>
  </si>
  <si>
    <t>Bonus</t>
  </si>
  <si>
    <t>Other Non FTE Compensation</t>
  </si>
  <si>
    <t>Total FTE Count</t>
  </si>
  <si>
    <t>Employer Benefits &amp; Tax Assumptions</t>
  </si>
  <si>
    <t>Base Assumption</t>
  </si>
  <si>
    <t>$400 per employee</t>
  </si>
  <si>
    <t>Total Employer Benefits &amp; Taxes</t>
  </si>
  <si>
    <t>Operating Expenses</t>
  </si>
  <si>
    <t>Annual Expense Increase</t>
  </si>
  <si>
    <t>Contracted Services</t>
  </si>
  <si>
    <t>Professional Development</t>
  </si>
  <si>
    <t>Financial Services</t>
  </si>
  <si>
    <t>Audit Services</t>
  </si>
  <si>
    <t>Legal Fees</t>
  </si>
  <si>
    <t>Copier Lease and Usage</t>
  </si>
  <si>
    <t>Internet and Phone Service</t>
  </si>
  <si>
    <t>Cell Phone Service</t>
  </si>
  <si>
    <t>Payroll Services</t>
  </si>
  <si>
    <t>Health Services</t>
  </si>
  <si>
    <t>Transportation</t>
  </si>
  <si>
    <t>IT Services</t>
  </si>
  <si>
    <t>Contracted SPED Services</t>
  </si>
  <si>
    <t>Insurance</t>
  </si>
  <si>
    <t>Postal Charges</t>
  </si>
  <si>
    <t>Bank Charges</t>
  </si>
  <si>
    <t>Supplies &amp; Materials</t>
  </si>
  <si>
    <t>Textbooks and Instructional Supplies</t>
  </si>
  <si>
    <t>Education Software</t>
  </si>
  <si>
    <t>Student Supplies</t>
  </si>
  <si>
    <t>Faculty Supplies</t>
  </si>
  <si>
    <t>Library Books</t>
  </si>
  <si>
    <t>Testing &amp; Evaluation</t>
  </si>
  <si>
    <t>Student Laptops</t>
  </si>
  <si>
    <t>Faculty Laptops</t>
  </si>
  <si>
    <t>Office Supplies</t>
  </si>
  <si>
    <t>Printing Paper</t>
  </si>
  <si>
    <t>Marketing Materials</t>
  </si>
  <si>
    <t>Student Uniforms</t>
  </si>
  <si>
    <t>Gifts &amp; Awards - Students</t>
  </si>
  <si>
    <t>Gifts &amp; Awards - Teachers and Staff</t>
  </si>
  <si>
    <t>Health Supplies</t>
  </si>
  <si>
    <t>Facility Related Expenses</t>
  </si>
  <si>
    <t>Rent</t>
  </si>
  <si>
    <t>Utilities</t>
  </si>
  <si>
    <t xml:space="preserve">Custodial </t>
  </si>
  <si>
    <t>Waste</t>
  </si>
  <si>
    <t>Faculty Furniture</t>
  </si>
  <si>
    <t>Student Furniture</t>
  </si>
  <si>
    <t>Internet/Network Equipment</t>
  </si>
  <si>
    <t>Other Equipment</t>
  </si>
  <si>
    <t>Building Decorum</t>
  </si>
  <si>
    <t>Tenant Improvements</t>
  </si>
  <si>
    <t>Other Charges</t>
  </si>
  <si>
    <t>Staff Recruitment</t>
  </si>
  <si>
    <t>Student Recruitment &amp; Community Engagement</t>
  </si>
  <si>
    <t>Parent &amp; Staff Meetings</t>
  </si>
  <si>
    <t>Authorizer Fee</t>
  </si>
  <si>
    <t>Debt Service</t>
  </si>
  <si>
    <t>Total Operating Expenses</t>
  </si>
  <si>
    <t>Total Expenses</t>
  </si>
  <si>
    <t>Pre-Opening Cash Flow</t>
  </si>
  <si>
    <t>Cash Flow Summary</t>
  </si>
  <si>
    <t>Total Budget</t>
  </si>
  <si>
    <t>July</t>
  </si>
  <si>
    <t>August</t>
  </si>
  <si>
    <t>September</t>
  </si>
  <si>
    <t>October</t>
  </si>
  <si>
    <t>November</t>
  </si>
  <si>
    <t>December</t>
  </si>
  <si>
    <t>January</t>
  </si>
  <si>
    <t>February</t>
  </si>
  <si>
    <t>March</t>
  </si>
  <si>
    <t>April</t>
  </si>
  <si>
    <t>May</t>
  </si>
  <si>
    <t>June</t>
  </si>
  <si>
    <t>Total</t>
  </si>
  <si>
    <t>AR/AP</t>
  </si>
  <si>
    <t>Beginning Cash</t>
  </si>
  <si>
    <t>Revenues</t>
  </si>
  <si>
    <t>Expenses</t>
  </si>
  <si>
    <t>Staffing</t>
  </si>
  <si>
    <t>Employer Benefits &amp; Taxes</t>
  </si>
  <si>
    <t>Facility-Related Expenses</t>
  </si>
  <si>
    <t>Operating Income (Loss)</t>
  </si>
  <si>
    <t>Changes in Accounts Receivable</t>
  </si>
  <si>
    <t>Changes in Accounts Payable</t>
  </si>
  <si>
    <t>Line of Credit Proceeds</t>
  </si>
  <si>
    <t>Line of Credit Repayments</t>
  </si>
  <si>
    <t>Other Balance Sheet Activity</t>
  </si>
  <si>
    <t>Ending Cash</t>
  </si>
  <si>
    <t>Details of Cash Flow</t>
  </si>
  <si>
    <t>Compensation</t>
  </si>
  <si>
    <t>Parent Meetings</t>
  </si>
  <si>
    <t>Staff Meetings</t>
  </si>
  <si>
    <t>Year 1-5 Staff Assumptions</t>
  </si>
  <si>
    <t>FTE Assumptions</t>
  </si>
  <si>
    <t>Fiscal Year</t>
  </si>
  <si>
    <t>Enrollment</t>
  </si>
  <si>
    <t># of Classes</t>
  </si>
  <si>
    <t>Total Administrative FTE</t>
  </si>
  <si>
    <t>Instructional Staff</t>
  </si>
  <si>
    <t>Total Instructional FTE</t>
  </si>
  <si>
    <t>Non-Instructional Staff</t>
  </si>
  <si>
    <t>Total Non-Instructional  FTE</t>
  </si>
  <si>
    <t>Total FTE</t>
  </si>
  <si>
    <t>Annual Increase</t>
  </si>
  <si>
    <t>Total Administrative Compensation</t>
  </si>
  <si>
    <t>Total Instructional Compensation</t>
  </si>
  <si>
    <t>Total Non-Instructional  Compensation</t>
  </si>
  <si>
    <t>Other Compensation</t>
  </si>
  <si>
    <t>Total Compensation</t>
  </si>
  <si>
    <t xml:space="preserve">Social Security </t>
  </si>
  <si>
    <t>Medicare</t>
  </si>
  <si>
    <t>State Unemployment</t>
  </si>
  <si>
    <t>Disability/Life Insurance</t>
  </si>
  <si>
    <t>Workers Compensation Insurance</t>
  </si>
  <si>
    <t>Other Fringe Benefits</t>
  </si>
  <si>
    <t>Health Insurance Annual Increase</t>
  </si>
  <si>
    <t>Medical Insurance</t>
  </si>
  <si>
    <t>Dental Insurance</t>
  </si>
  <si>
    <t>Vision Insurance</t>
  </si>
  <si>
    <t>TCRS Certified Legacy</t>
  </si>
  <si>
    <t>TCRS Certified Hybrid</t>
  </si>
  <si>
    <t>TCRS Classified Legacy</t>
  </si>
  <si>
    <t>TCRS Classified Hybrid</t>
  </si>
  <si>
    <t>Other Classified Retirement</t>
  </si>
  <si>
    <t>Other Retirement</t>
  </si>
  <si>
    <t>Year 1 Budget</t>
  </si>
  <si>
    <t>TISA Base Rate</t>
  </si>
  <si>
    <t>TISA Weights</t>
  </si>
  <si>
    <t>See Tracker</t>
  </si>
  <si>
    <t>TISA Direct</t>
  </si>
  <si>
    <t>Year 1 Cash Flow</t>
  </si>
  <si>
    <t>TISA base rate for SY2023-24 is $6860.</t>
  </si>
  <si>
    <t>TISA Weights based on TISA Calculator.</t>
  </si>
  <si>
    <t>Year 2 Through 5 Budget</t>
  </si>
  <si>
    <t>Assumption</t>
  </si>
  <si>
    <t>Year 0 &amp; Years 1 through 5 Summary</t>
  </si>
  <si>
    <t>Starting Fund Balance</t>
  </si>
  <si>
    <t>Net Income</t>
  </si>
  <si>
    <t>Ending Fund Balance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</si>
</sst>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quot;$&quot;#,##0"/>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1.5"/>
      <name val="Calibri"/>
      <family val="2"/>
      <scheme val="minor"/>
    </font>
    <font>
      <sz val="10"/>
      <name val="Verdana"/>
      <family val="2"/>
    </font>
    <font>
      <b/>
      <sz val="11.5"/>
      <color indexed="9"/>
      <name val="Calibri"/>
      <family val="2"/>
      <scheme val="minor"/>
    </font>
    <font>
      <u/>
      <sz val="10"/>
      <color theme="10"/>
      <name val="Arial"/>
      <family val="2"/>
    </font>
    <font>
      <b/>
      <sz val="9"/>
      <color indexed="81"/>
      <name val="Tahoma"/>
      <family val="2"/>
    </font>
    <font>
      <sz val="9"/>
      <color indexed="81"/>
      <name val="Tahoma"/>
      <family val="2"/>
    </font>
    <font>
      <sz val="10"/>
      <name val="Arial"/>
      <family val="2"/>
    </font>
    <font>
      <b/>
      <sz val="14"/>
      <color theme="1"/>
      <name val="Calibri"/>
      <family val="2"/>
      <scheme val="minor"/>
    </font>
    <font>
      <sz val="11"/>
      <name val="Arial"/>
      <family val="2"/>
    </font>
    <font>
      <b/>
      <sz val="11"/>
      <color theme="1"/>
      <name val="Arial"/>
      <family val="2"/>
    </font>
    <font>
      <sz val="11"/>
      <color rgb="FF0000FF"/>
      <name val="Calibri"/>
      <family val="2"/>
      <scheme val="minor"/>
    </font>
    <font>
      <sz val="11"/>
      <name val="Calibri"/>
      <family val="2"/>
      <scheme val="minor"/>
    </font>
    <font>
      <sz val="11"/>
      <color rgb="FF0000FF"/>
      <name val="Arial"/>
      <family val="2"/>
    </font>
    <font>
      <b/>
      <sz val="11"/>
      <name val="Calibri"/>
      <family val="2"/>
      <scheme val="minor"/>
    </font>
    <font>
      <b/>
      <sz val="11"/>
      <color indexed="9"/>
      <name val="Calibri"/>
      <family val="2"/>
      <scheme val="minor"/>
    </font>
    <font>
      <b/>
      <sz val="11"/>
      <color theme="0"/>
      <name val="Calibri"/>
      <family val="2"/>
      <scheme val="minor"/>
    </font>
    <font>
      <sz val="8"/>
      <name val="Calibri"/>
      <family val="2"/>
      <scheme val="minor"/>
    </font>
    <font>
      <sz val="11.5"/>
      <color rgb="FF0000FF"/>
      <name val="Calibri"/>
      <family val="2"/>
      <scheme val="minor"/>
    </font>
    <font>
      <sz val="10"/>
      <name val="Calibri"/>
      <family val="2"/>
      <scheme val="minor"/>
    </font>
    <font>
      <sz val="24"/>
      <color theme="1"/>
      <name val="Calibri"/>
      <family val="2"/>
      <scheme val="minor"/>
    </font>
    <font>
      <b/>
      <u/>
      <sz val="10"/>
      <color theme="10"/>
      <name val="Arial"/>
      <family val="2"/>
    </font>
  </fonts>
  <fills count="5">
    <fill>
      <patternFill patternType="none"/>
    </fill>
    <fill>
      <patternFill patternType="gray125"/>
    </fill>
    <fill>
      <patternFill patternType="solid">
        <fgColor theme="7" tint="0.79998168889431442"/>
        <bgColor indexed="64"/>
      </patternFill>
    </fill>
    <fill>
      <patternFill patternType="solid">
        <fgColor theme="8" tint="-0.249977111117893"/>
        <bgColor indexed="64"/>
      </patternFill>
    </fill>
    <fill>
      <patternFill patternType="solid">
        <fgColor theme="9" tint="0.79998168889431442"/>
        <bgColor indexed="64"/>
      </patternFill>
    </fill>
  </fills>
  <borders count="18">
    <border>
      <left/>
      <right/>
      <top/>
      <bottom/>
      <diagonal/>
    </border>
    <border>
      <left style="medium">
        <color indexed="64"/>
      </left>
      <right/>
      <top style="medium">
        <color indexed="64"/>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indexed="64"/>
      </top>
      <bottom style="double">
        <color indexed="64"/>
      </bottom>
      <diagonal/>
    </border>
    <border>
      <left style="thin">
        <color auto="1"/>
      </left>
      <right style="thin">
        <color auto="1"/>
      </right>
      <top style="thin">
        <color auto="1"/>
      </top>
      <bottom/>
      <diagonal/>
    </border>
    <border>
      <left/>
      <right/>
      <top style="thin">
        <color indexed="64"/>
      </top>
      <bottom style="double">
        <color indexed="64"/>
      </bottom>
      <diagonal/>
    </border>
    <border>
      <left/>
      <right/>
      <top/>
      <bottom style="double">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thin">
        <color auto="1"/>
      </bottom>
      <diagonal/>
    </border>
  </borders>
  <cellStyleXfs count="5">
    <xf numFmtId="0" fontId="0" fillId="0" borderId="0"/>
    <xf numFmtId="0" fontId="4" fillId="0" borderId="0"/>
    <xf numFmtId="0" fontId="6" fillId="0" borderId="0" applyNumberFormat="0" applyFill="0" applyBorder="0" applyAlignment="0" applyProtection="0">
      <alignment vertical="top"/>
      <protection locked="0"/>
    </xf>
    <xf numFmtId="0" fontId="1" fillId="0" borderId="0"/>
    <xf numFmtId="0" fontId="9" fillId="0" borderId="0"/>
  </cellStyleXfs>
  <cellXfs count="259">
    <xf numFmtId="0" fontId="0" fillId="0" borderId="0" xfId="0"/>
    <xf numFmtId="0" fontId="11" fillId="0" borderId="0" xfId="4" applyFont="1" applyAlignment="1">
      <alignment horizontal="left"/>
    </xf>
    <xf numFmtId="0" fontId="14" fillId="0" borderId="0" xfId="4" applyFont="1" applyAlignment="1">
      <alignment horizontal="left"/>
    </xf>
    <xf numFmtId="0" fontId="0" fillId="0" borderId="0" xfId="4" applyFont="1" applyAlignment="1">
      <alignment horizontal="left"/>
    </xf>
    <xf numFmtId="0" fontId="16" fillId="0" borderId="0" xfId="4" applyFont="1" applyAlignment="1">
      <alignment horizontal="left"/>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10" fillId="0" borderId="0" xfId="0" applyFont="1" applyAlignment="1">
      <alignment horizontal="center"/>
    </xf>
    <xf numFmtId="0" fontId="0" fillId="0" borderId="0" xfId="0" applyAlignment="1">
      <alignment horizontal="center" vertical="center" wrapText="1"/>
    </xf>
    <xf numFmtId="0" fontId="3" fillId="0" borderId="0" xfId="0" quotePrefix="1" applyFont="1" applyAlignment="1">
      <alignment horizontal="left" vertical="top" wrapText="1"/>
    </xf>
    <xf numFmtId="0" fontId="0" fillId="2" borderId="10" xfId="0" applyFill="1" applyBorder="1"/>
    <xf numFmtId="0" fontId="0" fillId="3" borderId="10" xfId="0" applyFill="1" applyBorder="1"/>
    <xf numFmtId="0" fontId="0" fillId="0" borderId="10" xfId="0" applyBorder="1"/>
    <xf numFmtId="0" fontId="0" fillId="0" borderId="0" xfId="0" applyAlignment="1">
      <alignment horizontal="center"/>
    </xf>
    <xf numFmtId="0" fontId="0" fillId="0" borderId="7" xfId="0" applyBorder="1"/>
    <xf numFmtId="0" fontId="0" fillId="0" borderId="8" xfId="0" applyBorder="1"/>
    <xf numFmtId="0" fontId="0" fillId="0" borderId="9" xfId="0" applyBorder="1"/>
    <xf numFmtId="0" fontId="1" fillId="0" borderId="0" xfId="3"/>
    <xf numFmtId="0" fontId="1" fillId="0" borderId="4" xfId="3" applyBorder="1"/>
    <xf numFmtId="0" fontId="12" fillId="0" borderId="6" xfId="4" applyFont="1" applyBorder="1" applyAlignment="1">
      <alignment horizontal="center"/>
    </xf>
    <xf numFmtId="0" fontId="1" fillId="0" borderId="0" xfId="3" applyAlignment="1">
      <alignment horizontal="center"/>
    </xf>
    <xf numFmtId="0" fontId="0" fillId="0" borderId="4" xfId="3" applyFont="1" applyBorder="1" applyAlignment="1">
      <alignment wrapText="1"/>
    </xf>
    <xf numFmtId="0" fontId="2" fillId="0" borderId="4" xfId="3" applyFont="1" applyBorder="1" applyAlignment="1">
      <alignment wrapText="1"/>
    </xf>
    <xf numFmtId="0" fontId="2" fillId="0" borderId="0" xfId="3" applyFont="1" applyAlignment="1">
      <alignment horizontal="center"/>
    </xf>
    <xf numFmtId="0" fontId="2" fillId="0" borderId="4" xfId="0" applyFont="1" applyBorder="1"/>
    <xf numFmtId="0" fontId="2" fillId="0" borderId="4" xfId="3" applyFont="1" applyBorder="1"/>
    <xf numFmtId="0" fontId="0" fillId="0" borderId="4" xfId="3" applyFont="1" applyBorder="1"/>
    <xf numFmtId="0" fontId="1" fillId="0" borderId="7" xfId="3" applyBorder="1"/>
    <xf numFmtId="0" fontId="1" fillId="0" borderId="8" xfId="3" applyBorder="1"/>
    <xf numFmtId="9" fontId="1" fillId="0" borderId="8" xfId="3" applyNumberFormat="1" applyBorder="1" applyAlignment="1">
      <alignment horizontal="center"/>
    </xf>
    <xf numFmtId="0" fontId="13" fillId="2" borderId="6" xfId="3" applyFont="1" applyFill="1" applyBorder="1" applyAlignment="1" applyProtection="1">
      <alignment horizontal="center"/>
      <protection locked="0"/>
    </xf>
    <xf numFmtId="9" fontId="13" fillId="2" borderId="6" xfId="3" applyNumberFormat="1" applyFont="1" applyFill="1" applyBorder="1" applyAlignment="1" applyProtection="1">
      <alignment horizontal="center"/>
      <protection locked="0"/>
    </xf>
    <xf numFmtId="0" fontId="12" fillId="0" borderId="0" xfId="4" applyFont="1" applyAlignment="1">
      <alignment horizontal="center"/>
    </xf>
    <xf numFmtId="0" fontId="2" fillId="0" borderId="0" xfId="3" applyFont="1"/>
    <xf numFmtId="10" fontId="13" fillId="2" borderId="6" xfId="3" applyNumberFormat="1" applyFont="1" applyFill="1" applyBorder="1" applyAlignment="1">
      <alignment horizontal="center"/>
    </xf>
    <xf numFmtId="10" fontId="13" fillId="0" borderId="0" xfId="3" applyNumberFormat="1" applyFont="1" applyAlignment="1">
      <alignment horizontal="center"/>
    </xf>
    <xf numFmtId="0" fontId="0" fillId="0" borderId="0" xfId="3" applyFont="1"/>
    <xf numFmtId="10" fontId="1" fillId="0" borderId="0" xfId="3" applyNumberFormat="1" applyAlignment="1">
      <alignment horizontal="center"/>
    </xf>
    <xf numFmtId="10" fontId="2" fillId="0" borderId="0" xfId="3" applyNumberFormat="1" applyFont="1" applyAlignment="1">
      <alignment horizontal="center"/>
    </xf>
    <xf numFmtId="164" fontId="13" fillId="2" borderId="6" xfId="3" applyNumberFormat="1" applyFont="1" applyFill="1" applyBorder="1" applyAlignment="1">
      <alignment horizontal="center"/>
    </xf>
    <xf numFmtId="41" fontId="13" fillId="2" borderId="6" xfId="3" applyNumberFormat="1" applyFont="1" applyFill="1" applyBorder="1" applyAlignment="1">
      <alignment horizontal="center"/>
    </xf>
    <xf numFmtId="0" fontId="13" fillId="2" borderId="11" xfId="3" applyFont="1" applyFill="1" applyBorder="1"/>
    <xf numFmtId="164" fontId="1" fillId="0" borderId="0" xfId="3" applyNumberFormat="1"/>
    <xf numFmtId="41" fontId="13" fillId="0" borderId="0" xfId="3" applyNumberFormat="1" applyFont="1" applyAlignment="1">
      <alignment horizontal="center"/>
    </xf>
    <xf numFmtId="0" fontId="10" fillId="0" borderId="4" xfId="0" applyFont="1" applyBorder="1"/>
    <xf numFmtId="41" fontId="2" fillId="0" borderId="12" xfId="0" applyNumberFormat="1" applyFont="1" applyBorder="1" applyAlignment="1">
      <alignment horizontal="center"/>
    </xf>
    <xf numFmtId="41" fontId="2" fillId="0" borderId="0" xfId="0" applyNumberFormat="1" applyFont="1" applyAlignment="1">
      <alignment horizontal="center"/>
    </xf>
    <xf numFmtId="0" fontId="1" fillId="0" borderId="6" xfId="3" applyBorder="1" applyAlignment="1">
      <alignment horizontal="center"/>
    </xf>
    <xf numFmtId="0" fontId="13" fillId="0" borderId="0" xfId="3" applyFont="1"/>
    <xf numFmtId="41" fontId="1" fillId="0" borderId="6" xfId="3" applyNumberFormat="1" applyBorder="1" applyAlignment="1">
      <alignment horizontal="center"/>
    </xf>
    <xf numFmtId="2" fontId="2" fillId="0" borderId="0" xfId="3" applyNumberFormat="1" applyFont="1"/>
    <xf numFmtId="41" fontId="2" fillId="0" borderId="6" xfId="3" applyNumberFormat="1" applyFont="1" applyBorder="1" applyAlignment="1">
      <alignment horizontal="center"/>
    </xf>
    <xf numFmtId="41" fontId="2" fillId="0" borderId="0" xfId="3" applyNumberFormat="1" applyFont="1" applyAlignment="1">
      <alignment horizontal="center"/>
    </xf>
    <xf numFmtId="2" fontId="1" fillId="0" borderId="0" xfId="3" applyNumberFormat="1"/>
    <xf numFmtId="41" fontId="1" fillId="0" borderId="0" xfId="3" applyNumberFormat="1" applyAlignment="1">
      <alignment horizontal="center"/>
    </xf>
    <xf numFmtId="0" fontId="10" fillId="0" borderId="4" xfId="3" applyFont="1" applyBorder="1" applyAlignment="1">
      <alignment wrapText="1"/>
    </xf>
    <xf numFmtId="164" fontId="13" fillId="2" borderId="6" xfId="3" applyNumberFormat="1" applyFont="1" applyFill="1" applyBorder="1" applyAlignment="1" applyProtection="1">
      <alignment horizontal="center"/>
      <protection locked="0"/>
    </xf>
    <xf numFmtId="41" fontId="13" fillId="2" borderId="6" xfId="3" applyNumberFormat="1" applyFont="1" applyFill="1" applyBorder="1" applyAlignment="1" applyProtection="1">
      <alignment horizontal="center"/>
      <protection locked="0"/>
    </xf>
    <xf numFmtId="0" fontId="13" fillId="2" borderId="11" xfId="3" applyFont="1" applyFill="1" applyBorder="1" applyProtection="1">
      <protection locked="0"/>
    </xf>
    <xf numFmtId="2" fontId="13" fillId="2" borderId="6" xfId="3" applyNumberFormat="1" applyFont="1" applyFill="1" applyBorder="1" applyProtection="1">
      <protection locked="0"/>
    </xf>
    <xf numFmtId="10" fontId="13" fillId="2" borderId="6" xfId="3" applyNumberFormat="1" applyFont="1" applyFill="1" applyBorder="1" applyAlignment="1" applyProtection="1">
      <alignment horizontal="center"/>
      <protection locked="0"/>
    </xf>
    <xf numFmtId="0" fontId="0" fillId="3" borderId="0" xfId="0" applyFill="1"/>
    <xf numFmtId="0" fontId="2" fillId="0" borderId="13" xfId="4" applyFont="1" applyBorder="1" applyAlignment="1">
      <alignment horizontal="center"/>
    </xf>
    <xf numFmtId="0" fontId="2" fillId="0" borderId="0" xfId="4" applyFont="1" applyAlignment="1">
      <alignment horizontal="center"/>
    </xf>
    <xf numFmtId="0" fontId="1" fillId="0" borderId="6" xfId="4" applyFont="1" applyBorder="1" applyAlignment="1">
      <alignment horizontal="center"/>
    </xf>
    <xf numFmtId="10" fontId="0" fillId="0" borderId="6" xfId="3" applyNumberFormat="1" applyFont="1" applyBorder="1" applyAlignment="1">
      <alignment horizontal="center"/>
    </xf>
    <xf numFmtId="10" fontId="0" fillId="0" borderId="0" xfId="3" applyNumberFormat="1" applyFont="1" applyAlignment="1">
      <alignment horizontal="center"/>
    </xf>
    <xf numFmtId="41" fontId="0" fillId="0" borderId="0" xfId="3" applyNumberFormat="1" applyFont="1" applyAlignment="1">
      <alignment horizontal="center"/>
    </xf>
    <xf numFmtId="41" fontId="0" fillId="0" borderId="14" xfId="3" applyNumberFormat="1" applyFont="1" applyBorder="1" applyAlignment="1">
      <alignment horizontal="center"/>
    </xf>
    <xf numFmtId="41" fontId="2" fillId="0" borderId="12" xfId="3" applyNumberFormat="1" applyFont="1" applyBorder="1" applyAlignment="1">
      <alignment horizontal="center"/>
    </xf>
    <xf numFmtId="164" fontId="13" fillId="0" borderId="0" xfId="3" applyNumberFormat="1" applyFont="1" applyAlignment="1">
      <alignment horizontal="center"/>
    </xf>
    <xf numFmtId="164" fontId="0" fillId="0" borderId="0" xfId="3" applyNumberFormat="1" applyFont="1"/>
    <xf numFmtId="41" fontId="0" fillId="0" borderId="6" xfId="3" applyNumberFormat="1" applyFont="1" applyBorder="1" applyAlignment="1">
      <alignment horizontal="center"/>
    </xf>
    <xf numFmtId="0" fontId="2" fillId="0" borderId="6" xfId="4" applyFont="1" applyBorder="1" applyAlignment="1">
      <alignment horizontal="center"/>
    </xf>
    <xf numFmtId="0" fontId="0" fillId="0" borderId="6" xfId="3" applyFont="1" applyBorder="1" applyAlignment="1">
      <alignment horizontal="center"/>
    </xf>
    <xf numFmtId="0" fontId="0" fillId="0" borderId="0" xfId="3" applyFont="1" applyAlignment="1">
      <alignment horizontal="center"/>
    </xf>
    <xf numFmtId="2" fontId="0" fillId="0" borderId="0" xfId="3" applyNumberFormat="1" applyFont="1"/>
    <xf numFmtId="0" fontId="2" fillId="0" borderId="0" xfId="0" applyFont="1"/>
    <xf numFmtId="0" fontId="0" fillId="0" borderId="6" xfId="4" applyFont="1" applyBorder="1" applyAlignment="1">
      <alignment horizontal="center"/>
    </xf>
    <xf numFmtId="41" fontId="0" fillId="0" borderId="0" xfId="3" applyNumberFormat="1" applyFont="1"/>
    <xf numFmtId="164" fontId="0" fillId="0" borderId="0" xfId="3" applyNumberFormat="1" applyFont="1" applyAlignment="1">
      <alignment horizontal="center"/>
    </xf>
    <xf numFmtId="41" fontId="2" fillId="0" borderId="6" xfId="3" applyNumberFormat="1" applyFont="1" applyBorder="1" applyAlignment="1" applyProtection="1">
      <alignment horizontal="center"/>
      <protection locked="0"/>
    </xf>
    <xf numFmtId="41" fontId="0" fillId="0" borderId="0" xfId="3" applyNumberFormat="1" applyFont="1" applyAlignment="1" applyProtection="1">
      <alignment horizontal="center"/>
      <protection locked="0"/>
    </xf>
    <xf numFmtId="2" fontId="0" fillId="0" borderId="0" xfId="3" applyNumberFormat="1" applyFont="1" applyProtection="1">
      <protection locked="0"/>
    </xf>
    <xf numFmtId="0" fontId="18" fillId="3" borderId="0" xfId="3" applyFont="1" applyFill="1" applyAlignment="1">
      <alignment horizontal="center" wrapText="1"/>
    </xf>
    <xf numFmtId="2" fontId="13" fillId="2" borderId="6" xfId="3" applyNumberFormat="1" applyFont="1" applyFill="1" applyBorder="1" applyAlignment="1" applyProtection="1">
      <alignment horizontal="center"/>
      <protection locked="0"/>
    </xf>
    <xf numFmtId="10" fontId="0" fillId="2" borderId="6" xfId="3" applyNumberFormat="1" applyFont="1" applyFill="1" applyBorder="1" applyAlignment="1">
      <alignment horizontal="center"/>
    </xf>
    <xf numFmtId="0" fontId="1" fillId="0" borderId="4" xfId="3" applyBorder="1" applyAlignment="1" applyProtection="1">
      <alignment wrapText="1"/>
      <protection locked="0"/>
    </xf>
    <xf numFmtId="0" fontId="0" fillId="4" borderId="10" xfId="0" applyFill="1" applyBorder="1"/>
    <xf numFmtId="2" fontId="2" fillId="0" borderId="6" xfId="3" applyNumberFormat="1" applyFont="1" applyBorder="1" applyAlignment="1">
      <alignment horizontal="center"/>
    </xf>
    <xf numFmtId="41" fontId="13" fillId="0" borderId="0" xfId="3" applyNumberFormat="1" applyFont="1" applyAlignment="1" applyProtection="1">
      <alignment horizontal="center"/>
      <protection locked="0"/>
    </xf>
    <xf numFmtId="2" fontId="13" fillId="0" borderId="0" xfId="3" applyNumberFormat="1" applyFont="1" applyAlignment="1" applyProtection="1">
      <alignment horizontal="center"/>
      <protection locked="0"/>
    </xf>
    <xf numFmtId="2" fontId="2" fillId="0" borderId="0" xfId="3" applyNumberFormat="1" applyFont="1" applyAlignment="1">
      <alignment horizontal="center"/>
    </xf>
    <xf numFmtId="10" fontId="13" fillId="0" borderId="0" xfId="3" applyNumberFormat="1" applyFont="1" applyAlignment="1" applyProtection="1">
      <alignment horizontal="center"/>
      <protection locked="0"/>
    </xf>
    <xf numFmtId="41" fontId="15" fillId="0" borderId="0" xfId="4" applyNumberFormat="1" applyFont="1" applyAlignment="1" applyProtection="1">
      <alignment horizontal="center"/>
      <protection locked="0"/>
    </xf>
    <xf numFmtId="41" fontId="13" fillId="4" borderId="6" xfId="3" applyNumberFormat="1" applyFont="1" applyFill="1" applyBorder="1" applyAlignment="1" applyProtection="1">
      <alignment horizontal="left"/>
      <protection locked="0"/>
    </xf>
    <xf numFmtId="41" fontId="0" fillId="4" borderId="6" xfId="3" applyNumberFormat="1" applyFont="1" applyFill="1" applyBorder="1" applyAlignment="1" applyProtection="1">
      <alignment horizontal="left"/>
      <protection locked="0"/>
    </xf>
    <xf numFmtId="41" fontId="13" fillId="0" borderId="0" xfId="3" applyNumberFormat="1" applyFont="1" applyAlignment="1">
      <alignment horizontal="left"/>
    </xf>
    <xf numFmtId="41" fontId="2" fillId="0" borderId="0" xfId="3" applyNumberFormat="1" applyFont="1" applyAlignment="1">
      <alignment horizontal="left"/>
    </xf>
    <xf numFmtId="41" fontId="1" fillId="0" borderId="0" xfId="3" applyNumberFormat="1" applyAlignment="1">
      <alignment horizontal="left"/>
    </xf>
    <xf numFmtId="2" fontId="1" fillId="0" borderId="0" xfId="3" applyNumberFormat="1" applyAlignment="1">
      <alignment horizontal="left"/>
    </xf>
    <xf numFmtId="41" fontId="2" fillId="0" borderId="0" xfId="0" applyNumberFormat="1" applyFont="1" applyAlignment="1">
      <alignment horizontal="left"/>
    </xf>
    <xf numFmtId="41" fontId="13" fillId="0" borderId="6" xfId="3" applyNumberFormat="1" applyFont="1" applyBorder="1" applyAlignment="1">
      <alignment horizontal="left"/>
    </xf>
    <xf numFmtId="41" fontId="1" fillId="4" borderId="6" xfId="3" applyNumberFormat="1" applyFill="1" applyBorder="1" applyAlignment="1" applyProtection="1">
      <alignment horizontal="left"/>
      <protection locked="0"/>
    </xf>
    <xf numFmtId="41" fontId="13" fillId="0" borderId="0" xfId="3" applyNumberFormat="1" applyFont="1" applyAlignment="1" applyProtection="1">
      <alignment horizontal="left"/>
      <protection locked="0"/>
    </xf>
    <xf numFmtId="41" fontId="1" fillId="0" borderId="0" xfId="3" applyNumberFormat="1" applyAlignment="1" applyProtection="1">
      <alignment horizontal="left"/>
      <protection locked="0"/>
    </xf>
    <xf numFmtId="41" fontId="2" fillId="0" borderId="0" xfId="3" applyNumberFormat="1" applyFont="1" applyAlignment="1" applyProtection="1">
      <alignment horizontal="left"/>
      <protection locked="0"/>
    </xf>
    <xf numFmtId="41" fontId="0" fillId="0" borderId="0" xfId="3" applyNumberFormat="1" applyFont="1" applyAlignment="1" applyProtection="1">
      <alignment horizontal="left"/>
      <protection locked="0"/>
    </xf>
    <xf numFmtId="2" fontId="0" fillId="0" borderId="0" xfId="3" applyNumberFormat="1" applyFont="1" applyAlignment="1" applyProtection="1">
      <alignment horizontal="left"/>
      <protection locked="0"/>
    </xf>
    <xf numFmtId="41" fontId="2" fillId="0" borderId="0" xfId="4" applyNumberFormat="1" applyFont="1" applyAlignment="1">
      <alignment horizontal="center"/>
    </xf>
    <xf numFmtId="41" fontId="2" fillId="0" borderId="15" xfId="4" applyNumberFormat="1" applyFont="1" applyBorder="1" applyAlignment="1">
      <alignment horizontal="center"/>
    </xf>
    <xf numFmtId="0" fontId="0" fillId="0" borderId="7" xfId="3" applyFont="1" applyBorder="1"/>
    <xf numFmtId="41" fontId="0" fillId="0" borderId="0" xfId="0" applyNumberFormat="1"/>
    <xf numFmtId="41" fontId="17" fillId="3" borderId="0" xfId="1" applyNumberFormat="1" applyFont="1" applyFill="1" applyAlignment="1">
      <alignment horizontal="center" vertical="center" wrapText="1"/>
    </xf>
    <xf numFmtId="0" fontId="2" fillId="0" borderId="7" xfId="3" applyFont="1" applyBorder="1"/>
    <xf numFmtId="0" fontId="1" fillId="0" borderId="1" xfId="3" applyBorder="1"/>
    <xf numFmtId="0" fontId="1" fillId="0" borderId="2" xfId="3" applyBorder="1"/>
    <xf numFmtId="0" fontId="1" fillId="0" borderId="2" xfId="3" applyBorder="1" applyAlignment="1">
      <alignment horizontal="center"/>
    </xf>
    <xf numFmtId="0" fontId="10" fillId="0" borderId="7" xfId="0" applyFont="1" applyBorder="1"/>
    <xf numFmtId="41" fontId="13" fillId="0" borderId="17" xfId="3" applyNumberFormat="1" applyFont="1" applyBorder="1" applyAlignment="1">
      <alignment horizontal="center"/>
    </xf>
    <xf numFmtId="0" fontId="2" fillId="0" borderId="1" xfId="0" applyFont="1" applyBorder="1"/>
    <xf numFmtId="0" fontId="0" fillId="0" borderId="2" xfId="0" applyBorder="1" applyAlignment="1">
      <alignment horizontal="center"/>
    </xf>
    <xf numFmtId="0" fontId="1" fillId="0" borderId="8" xfId="3" applyBorder="1" applyAlignment="1">
      <alignment horizontal="center"/>
    </xf>
    <xf numFmtId="0" fontId="2" fillId="0" borderId="7" xfId="3" applyFont="1" applyBorder="1" applyAlignment="1">
      <alignment wrapText="1"/>
    </xf>
    <xf numFmtId="0" fontId="2" fillId="0" borderId="8" xfId="3" applyFont="1" applyBorder="1"/>
    <xf numFmtId="41" fontId="2" fillId="0" borderId="8" xfId="0" applyNumberFormat="1" applyFont="1" applyBorder="1" applyAlignment="1">
      <alignment horizontal="center"/>
    </xf>
    <xf numFmtId="0" fontId="2" fillId="0" borderId="1" xfId="3" applyFont="1" applyBorder="1" applyAlignment="1">
      <alignment wrapText="1"/>
    </xf>
    <xf numFmtId="0" fontId="2" fillId="0" borderId="2" xfId="3" applyFont="1" applyBorder="1"/>
    <xf numFmtId="41" fontId="2" fillId="0" borderId="2" xfId="0" applyNumberFormat="1" applyFont="1" applyBorder="1" applyAlignment="1">
      <alignment horizontal="center"/>
    </xf>
    <xf numFmtId="41" fontId="2" fillId="0" borderId="8" xfId="0" applyNumberFormat="1" applyFont="1" applyBorder="1" applyAlignment="1">
      <alignment horizontal="left"/>
    </xf>
    <xf numFmtId="41" fontId="2" fillId="0" borderId="2" xfId="0" applyNumberFormat="1" applyFont="1" applyBorder="1" applyAlignment="1">
      <alignment horizontal="left"/>
    </xf>
    <xf numFmtId="0" fontId="0" fillId="0" borderId="1" xfId="3" applyFont="1" applyBorder="1"/>
    <xf numFmtId="0" fontId="0" fillId="0" borderId="2" xfId="3" applyFont="1" applyBorder="1"/>
    <xf numFmtId="0" fontId="14" fillId="0" borderId="2" xfId="4" applyFont="1" applyBorder="1" applyAlignment="1">
      <alignment horizontal="left"/>
    </xf>
    <xf numFmtId="10" fontId="0" fillId="0" borderId="2" xfId="3" applyNumberFormat="1" applyFont="1" applyBorder="1" applyAlignment="1">
      <alignment horizontal="center"/>
    </xf>
    <xf numFmtId="0" fontId="2" fillId="0" borderId="7" xfId="0" applyFont="1" applyBorder="1"/>
    <xf numFmtId="0" fontId="0" fillId="0" borderId="8" xfId="0" applyBorder="1" applyAlignment="1">
      <alignment horizontal="center"/>
    </xf>
    <xf numFmtId="0" fontId="0" fillId="0" borderId="8" xfId="3" applyFont="1" applyBorder="1"/>
    <xf numFmtId="0" fontId="14" fillId="0" borderId="8" xfId="4" applyFont="1" applyBorder="1" applyAlignment="1">
      <alignment horizontal="left"/>
    </xf>
    <xf numFmtId="10" fontId="0" fillId="0" borderId="8" xfId="3" applyNumberFormat="1" applyFont="1" applyBorder="1" applyAlignment="1">
      <alignment horizontal="center"/>
    </xf>
    <xf numFmtId="41" fontId="2" fillId="0" borderId="16" xfId="3" applyNumberFormat="1" applyFont="1" applyBorder="1" applyAlignment="1">
      <alignment horizontal="center"/>
    </xf>
    <xf numFmtId="41" fontId="2" fillId="0" borderId="8" xfId="3" applyNumberFormat="1" applyFont="1" applyBorder="1" applyAlignment="1">
      <alignment horizontal="center"/>
    </xf>
    <xf numFmtId="0" fontId="11" fillId="0" borderId="2" xfId="4" applyFont="1" applyBorder="1" applyAlignment="1">
      <alignment horizontal="left"/>
    </xf>
    <xf numFmtId="0" fontId="12" fillId="0" borderId="2" xfId="4" applyFont="1" applyBorder="1" applyAlignment="1">
      <alignment horizontal="center"/>
    </xf>
    <xf numFmtId="2" fontId="2" fillId="0" borderId="16" xfId="3" applyNumberFormat="1" applyFont="1" applyBorder="1" applyAlignment="1">
      <alignment horizontal="center"/>
    </xf>
    <xf numFmtId="2" fontId="2" fillId="0" borderId="8" xfId="3" applyNumberFormat="1" applyFont="1" applyBorder="1" applyAlignment="1">
      <alignment horizontal="center"/>
    </xf>
    <xf numFmtId="41" fontId="2" fillId="0" borderId="16" xfId="0" applyNumberFormat="1" applyFont="1" applyBorder="1" applyAlignment="1">
      <alignment horizontal="center"/>
    </xf>
    <xf numFmtId="0" fontId="0" fillId="0" borderId="8" xfId="3" applyFont="1" applyBorder="1" applyAlignment="1">
      <alignment horizontal="center"/>
    </xf>
    <xf numFmtId="0" fontId="2" fillId="0" borderId="5" xfId="3" applyFont="1" applyBorder="1"/>
    <xf numFmtId="41" fontId="13" fillId="0" borderId="6" xfId="3" applyNumberFormat="1" applyFont="1" applyBorder="1" applyAlignment="1" applyProtection="1">
      <alignment horizontal="center"/>
      <protection locked="0"/>
    </xf>
    <xf numFmtId="10" fontId="13" fillId="2" borderId="6" xfId="3" quotePrefix="1" applyNumberFormat="1" applyFont="1" applyFill="1" applyBorder="1" applyAlignment="1" applyProtection="1">
      <alignment horizontal="center"/>
      <protection locked="0"/>
    </xf>
    <xf numFmtId="41" fontId="13" fillId="4" borderId="6" xfId="3" quotePrefix="1" applyNumberFormat="1" applyFont="1" applyFill="1" applyBorder="1" applyAlignment="1" applyProtection="1">
      <alignment horizontal="left"/>
      <protection locked="0"/>
    </xf>
    <xf numFmtId="0" fontId="21" fillId="0" borderId="6" xfId="0" quotePrefix="1" applyFont="1" applyBorder="1" applyAlignment="1">
      <alignment horizontal="left" vertical="top" wrapText="1"/>
    </xf>
    <xf numFmtId="0" fontId="0" fillId="0" borderId="0" xfId="0" applyAlignment="1">
      <alignment horizontal="center"/>
    </xf>
    <xf numFmtId="0" fontId="10" fillId="0" borderId="0" xfId="0" applyFont="1" applyAlignment="1">
      <alignment horizontal="center"/>
    </xf>
    <xf numFmtId="0" fontId="22" fillId="0" borderId="5" xfId="0" applyFont="1" applyBorder="1"/>
    <xf numFmtId="0" fontId="23" fillId="0" borderId="6" xfId="2" applyFont="1" applyFill="1" applyBorder="1" applyAlignment="1" applyProtection="1">
      <alignment horizontal="left" vertical="center"/>
    </xf>
    <xf numFmtId="0" fontId="23" fillId="0" borderId="6" xfId="2" quotePrefix="1" applyFont="1" applyFill="1" applyBorder="1" applyAlignment="1" applyProtection="1">
      <alignment horizontal="left" vertical="center"/>
    </xf>
    <xf numFmtId="0" fontId="0" fillId="0" borderId="4" xfId="0" applyBorder="1" applyProtection="1"/>
    <xf numFmtId="0" fontId="0" fillId="0" borderId="0" xfId="0" applyProtection="1"/>
    <xf numFmtId="0" fontId="3" fillId="0" borderId="0" xfId="0" quotePrefix="1" applyFont="1" applyAlignment="1" applyProtection="1">
      <alignment horizontal="left" vertical="top" wrapText="1"/>
    </xf>
    <xf numFmtId="0" fontId="0" fillId="0" borderId="5" xfId="0" applyBorder="1" applyProtection="1"/>
    <xf numFmtId="0" fontId="2" fillId="0" borderId="0" xfId="0" applyFont="1" applyAlignment="1" applyProtection="1">
      <alignment horizontal="center"/>
    </xf>
    <xf numFmtId="0" fontId="0" fillId="0" borderId="6" xfId="0" applyBorder="1" applyAlignment="1" applyProtection="1">
      <alignment horizontal="center"/>
    </xf>
    <xf numFmtId="0" fontId="0" fillId="0" borderId="0" xfId="0" applyAlignment="1" applyProtection="1">
      <alignment horizontal="center"/>
    </xf>
    <xf numFmtId="0" fontId="0" fillId="0" borderId="7" xfId="0" applyBorder="1" applyProtection="1"/>
    <xf numFmtId="0" fontId="0" fillId="0" borderId="8" xfId="0" applyBorder="1" applyProtection="1"/>
    <xf numFmtId="0" fontId="0" fillId="0" borderId="9" xfId="0" applyBorder="1" applyProtection="1"/>
    <xf numFmtId="0" fontId="0" fillId="0" borderId="1" xfId="0" applyBorder="1" applyProtection="1"/>
    <xf numFmtId="0" fontId="0" fillId="0" borderId="2" xfId="0" applyBorder="1" applyProtection="1"/>
    <xf numFmtId="0" fontId="0" fillId="0" borderId="3" xfId="0" applyBorder="1" applyProtection="1"/>
    <xf numFmtId="0" fontId="10" fillId="0" borderId="0" xfId="0" applyFont="1" applyAlignment="1" applyProtection="1">
      <alignment horizontal="center"/>
    </xf>
    <xf numFmtId="0" fontId="1" fillId="0" borderId="4" xfId="3" applyBorder="1" applyProtection="1"/>
    <xf numFmtId="0" fontId="1" fillId="0" borderId="0" xfId="3" applyProtection="1"/>
    <xf numFmtId="0" fontId="11" fillId="0" borderId="0" xfId="4" applyFont="1" applyAlignment="1" applyProtection="1">
      <alignment horizontal="left"/>
    </xf>
    <xf numFmtId="0" fontId="12" fillId="0" borderId="6" xfId="4" applyFont="1" applyBorder="1" applyAlignment="1" applyProtection="1">
      <alignment horizontal="center"/>
    </xf>
    <xf numFmtId="0" fontId="12" fillId="0" borderId="0" xfId="4" applyFont="1" applyAlignment="1" applyProtection="1">
      <alignment horizontal="center"/>
    </xf>
    <xf numFmtId="0" fontId="1" fillId="0" borderId="0" xfId="3" applyAlignment="1" applyProtection="1">
      <alignment horizontal="center"/>
    </xf>
    <xf numFmtId="0" fontId="0" fillId="0" borderId="4" xfId="3" applyFont="1" applyBorder="1" applyAlignment="1" applyProtection="1">
      <alignment wrapText="1"/>
    </xf>
    <xf numFmtId="0" fontId="13" fillId="0" borderId="0" xfId="3" applyFont="1" applyAlignment="1" applyProtection="1">
      <alignment horizontal="center"/>
    </xf>
    <xf numFmtId="0" fontId="2" fillId="0" borderId="4" xfId="3" applyFont="1" applyBorder="1" applyAlignment="1" applyProtection="1">
      <alignment wrapText="1"/>
    </xf>
    <xf numFmtId="0" fontId="2" fillId="0" borderId="6" xfId="3" applyFont="1" applyBorder="1" applyAlignment="1" applyProtection="1">
      <alignment horizontal="center"/>
    </xf>
    <xf numFmtId="0" fontId="2" fillId="0" borderId="0" xfId="3" applyFont="1" applyAlignment="1" applyProtection="1">
      <alignment horizontal="center"/>
    </xf>
    <xf numFmtId="0" fontId="2" fillId="0" borderId="4" xfId="0" applyFont="1" applyBorder="1" applyProtection="1"/>
    <xf numFmtId="0" fontId="2" fillId="0" borderId="6" xfId="0" applyFont="1" applyBorder="1" applyAlignment="1" applyProtection="1">
      <alignment horizontal="center"/>
    </xf>
    <xf numFmtId="0" fontId="2" fillId="0" borderId="4" xfId="3" applyFont="1" applyBorder="1" applyProtection="1"/>
    <xf numFmtId="0" fontId="2" fillId="0" borderId="7" xfId="3" applyFont="1" applyBorder="1" applyProtection="1"/>
    <xf numFmtId="0" fontId="1" fillId="0" borderId="8" xfId="3" applyBorder="1" applyProtection="1"/>
    <xf numFmtId="0" fontId="2" fillId="0" borderId="8" xfId="3" applyFont="1" applyBorder="1" applyAlignment="1" applyProtection="1">
      <alignment horizontal="center"/>
    </xf>
    <xf numFmtId="0" fontId="2" fillId="0" borderId="0" xfId="3" applyFont="1" applyProtection="1"/>
    <xf numFmtId="0" fontId="1" fillId="0" borderId="1" xfId="3" applyBorder="1" applyProtection="1"/>
    <xf numFmtId="0" fontId="1" fillId="0" borderId="2" xfId="3" applyBorder="1" applyProtection="1"/>
    <xf numFmtId="0" fontId="1" fillId="0" borderId="2" xfId="3" applyBorder="1" applyAlignment="1" applyProtection="1">
      <alignment horizontal="center"/>
    </xf>
    <xf numFmtId="9" fontId="13" fillId="0" borderId="0" xfId="3" applyNumberFormat="1" applyFont="1" applyAlignment="1" applyProtection="1">
      <alignment horizontal="center"/>
    </xf>
    <xf numFmtId="1" fontId="2" fillId="0" borderId="0" xfId="3" applyNumberFormat="1" applyFont="1" applyAlignment="1" applyProtection="1">
      <alignment horizontal="center"/>
    </xf>
    <xf numFmtId="0" fontId="0" fillId="0" borderId="4" xfId="3" applyFont="1" applyBorder="1" applyProtection="1"/>
    <xf numFmtId="1" fontId="1" fillId="0" borderId="0" xfId="3" applyNumberFormat="1" applyAlignment="1" applyProtection="1">
      <alignment horizontal="center"/>
    </xf>
    <xf numFmtId="9" fontId="1" fillId="0" borderId="6" xfId="3" applyNumberFormat="1" applyBorder="1" applyAlignment="1" applyProtection="1">
      <alignment horizontal="center"/>
    </xf>
    <xf numFmtId="9" fontId="1" fillId="0" borderId="0" xfId="3" applyNumberFormat="1" applyAlignment="1" applyProtection="1">
      <alignment horizontal="center"/>
    </xf>
    <xf numFmtId="0" fontId="1" fillId="0" borderId="7" xfId="3" applyBorder="1" applyProtection="1"/>
    <xf numFmtId="9" fontId="1" fillId="0" borderId="8" xfId="3" applyNumberFormat="1" applyBorder="1" applyAlignment="1" applyProtection="1">
      <alignment horizontal="center"/>
    </xf>
    <xf numFmtId="0" fontId="0" fillId="0" borderId="2" xfId="0" applyBorder="1" applyAlignment="1">
      <alignment wrapText="1"/>
    </xf>
    <xf numFmtId="0" fontId="0" fillId="0" borderId="0" xfId="0" applyAlignment="1">
      <alignment wrapText="1"/>
    </xf>
    <xf numFmtId="41" fontId="5" fillId="3" borderId="0" xfId="1" applyNumberFormat="1" applyFont="1" applyFill="1" applyAlignment="1">
      <alignment horizontal="center" vertical="center" wrapText="1"/>
    </xf>
    <xf numFmtId="0" fontId="0" fillId="3" borderId="0" xfId="0" applyFill="1" applyAlignment="1">
      <alignment horizontal="center" vertical="center" wrapText="1"/>
    </xf>
    <xf numFmtId="0" fontId="0" fillId="0" borderId="0" xfId="0" applyAlignment="1">
      <alignment horizontal="center"/>
    </xf>
    <xf numFmtId="0" fontId="0" fillId="0" borderId="0" xfId="0" applyAlignment="1"/>
    <xf numFmtId="0" fontId="0" fillId="0" borderId="4" xfId="0" quotePrefix="1" applyBorder="1" applyAlignment="1">
      <alignment wrapText="1"/>
    </xf>
    <xf numFmtId="0" fontId="10" fillId="0" borderId="0" xfId="0" applyFont="1" applyAlignment="1">
      <alignment horizontal="center"/>
    </xf>
    <xf numFmtId="0" fontId="2" fillId="0" borderId="0" xfId="0" applyFont="1" applyAlignment="1">
      <alignment wrapText="1"/>
    </xf>
    <xf numFmtId="12" fontId="20" fillId="2" borderId="6" xfId="0" quotePrefix="1" applyNumberFormat="1" applyFont="1" applyFill="1" applyBorder="1" applyAlignment="1" applyProtection="1">
      <alignment horizontal="left" vertical="top" wrapText="1"/>
      <protection locked="0"/>
    </xf>
    <xf numFmtId="12" fontId="0" fillId="0" borderId="6" xfId="0" applyNumberFormat="1" applyBorder="1" applyAlignment="1" applyProtection="1">
      <alignment horizontal="left" vertical="top" wrapText="1"/>
      <protection locked="0"/>
    </xf>
    <xf numFmtId="12" fontId="6" fillId="2" borderId="6" xfId="2" quotePrefix="1" applyNumberFormat="1" applyFill="1" applyBorder="1" applyAlignment="1" applyProtection="1">
      <alignment horizontal="left" vertical="top" wrapText="1"/>
      <protection locked="0"/>
    </xf>
    <xf numFmtId="0" fontId="10" fillId="0" borderId="0" xfId="0" applyFont="1" applyAlignment="1" applyProtection="1">
      <alignment horizontal="center"/>
    </xf>
    <xf numFmtId="0" fontId="0" fillId="0" borderId="0" xfId="0" applyAlignment="1" applyProtection="1"/>
    <xf numFmtId="0" fontId="0" fillId="0" borderId="0" xfId="0" applyAlignment="1" applyProtection="1">
      <alignment horizontal="center"/>
    </xf>
    <xf numFmtId="41" fontId="5" fillId="3" borderId="0" xfId="1" applyNumberFormat="1" applyFont="1" applyFill="1" applyAlignment="1" applyProtection="1">
      <alignment horizontal="center" vertical="center" wrapText="1"/>
    </xf>
    <xf numFmtId="0" fontId="0" fillId="3" borderId="0" xfId="0" applyFill="1" applyAlignment="1" applyProtection="1">
      <alignment horizontal="center" vertical="center" wrapText="1"/>
    </xf>
    <xf numFmtId="0" fontId="20" fillId="2" borderId="6" xfId="0" quotePrefix="1" applyFont="1" applyFill="1"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3" borderId="0" xfId="0" applyFill="1" applyAlignment="1" applyProtection="1"/>
    <xf numFmtId="0" fontId="0" fillId="3" borderId="0" xfId="0" applyFill="1" applyAlignment="1" applyProtection="1">
      <alignment horizontal="center"/>
    </xf>
    <xf numFmtId="0" fontId="0" fillId="3" borderId="0" xfId="0" applyFill="1" applyAlignment="1"/>
    <xf numFmtId="0" fontId="0" fillId="3" borderId="0" xfId="0" applyFill="1" applyAlignment="1">
      <alignment wrapText="1"/>
    </xf>
    <xf numFmtId="0" fontId="13" fillId="4" borderId="1" xfId="0" applyFont="1" applyFill="1" applyBorder="1" applyAlignment="1" applyProtection="1">
      <protection locked="0"/>
    </xf>
    <xf numFmtId="0" fontId="13" fillId="4" borderId="2" xfId="0" applyFont="1" applyFill="1" applyBorder="1" applyAlignment="1" applyProtection="1">
      <protection locked="0"/>
    </xf>
    <xf numFmtId="0" fontId="13" fillId="4" borderId="3" xfId="0" applyFont="1" applyFill="1" applyBorder="1" applyAlignment="1" applyProtection="1">
      <protection locked="0"/>
    </xf>
    <xf numFmtId="0" fontId="13" fillId="4" borderId="4" xfId="0" applyFont="1" applyFill="1" applyBorder="1" applyAlignment="1" applyProtection="1">
      <protection locked="0"/>
    </xf>
    <xf numFmtId="0" fontId="13" fillId="4" borderId="0" xfId="0" applyFont="1" applyFill="1" applyAlignment="1" applyProtection="1">
      <protection locked="0"/>
    </xf>
    <xf numFmtId="0" fontId="13" fillId="4" borderId="5" xfId="0" applyFont="1" applyFill="1" applyBorder="1" applyAlignment="1" applyProtection="1">
      <protection locked="0"/>
    </xf>
    <xf numFmtId="0" fontId="13" fillId="4" borderId="7" xfId="0" applyFont="1" applyFill="1" applyBorder="1" applyAlignment="1" applyProtection="1">
      <protection locked="0"/>
    </xf>
    <xf numFmtId="0" fontId="13" fillId="4" borderId="8" xfId="0" applyFont="1" applyFill="1" applyBorder="1" applyAlignment="1" applyProtection="1">
      <protection locked="0"/>
    </xf>
    <xf numFmtId="0" fontId="13" fillId="4" borderId="9" xfId="0" applyFont="1" applyFill="1" applyBorder="1" applyAlignment="1" applyProtection="1">
      <protection locked="0"/>
    </xf>
    <xf numFmtId="41" fontId="5" fillId="3" borderId="1" xfId="1" applyNumberFormat="1" applyFont="1" applyFill="1" applyBorder="1" applyAlignment="1">
      <alignment horizontal="center" vertical="center" wrapText="1"/>
    </xf>
    <xf numFmtId="0" fontId="0" fillId="3" borderId="2" xfId="0" applyFill="1" applyBorder="1" applyAlignment="1"/>
    <xf numFmtId="0" fontId="0" fillId="3" borderId="3" xfId="0" applyFill="1" applyBorder="1" applyAlignment="1"/>
    <xf numFmtId="41" fontId="17" fillId="3" borderId="2" xfId="1" applyNumberFormat="1" applyFont="1" applyFill="1" applyBorder="1" applyAlignment="1">
      <alignment horizontal="center" vertical="center" wrapText="1"/>
    </xf>
    <xf numFmtId="0" fontId="0" fillId="3" borderId="2" xfId="0" applyFill="1" applyBorder="1" applyAlignment="1">
      <alignment horizontal="center" vertical="center" wrapText="1"/>
    </xf>
    <xf numFmtId="0" fontId="0" fillId="3" borderId="2" xfId="0" applyFill="1" applyBorder="1" applyAlignment="1">
      <alignment horizontal="center"/>
    </xf>
    <xf numFmtId="41" fontId="17" fillId="3" borderId="0" xfId="1" applyNumberFormat="1" applyFont="1" applyFill="1" applyAlignment="1">
      <alignment horizontal="center" vertical="center" wrapText="1"/>
    </xf>
    <xf numFmtId="0" fontId="2" fillId="0" borderId="0" xfId="0" applyFont="1" applyAlignment="1">
      <alignment horizontal="center"/>
    </xf>
    <xf numFmtId="0" fontId="0" fillId="3" borderId="0" xfId="0" applyFill="1" applyAlignment="1">
      <alignment horizontal="center"/>
    </xf>
    <xf numFmtId="0" fontId="18" fillId="3" borderId="0" xfId="0" applyFont="1" applyFill="1" applyAlignment="1">
      <alignment horizontal="center"/>
    </xf>
    <xf numFmtId="0" fontId="18" fillId="0" borderId="0" xfId="0" applyFont="1" applyAlignment="1">
      <alignment horizontal="center"/>
    </xf>
    <xf numFmtId="41" fontId="5" fillId="3" borderId="4" xfId="1" applyNumberFormat="1" applyFont="1" applyFill="1" applyBorder="1" applyAlignment="1">
      <alignment horizontal="center" vertical="center" wrapText="1"/>
    </xf>
    <xf numFmtId="41" fontId="5" fillId="3" borderId="5" xfId="1" applyNumberFormat="1" applyFont="1" applyFill="1" applyBorder="1" applyAlignment="1">
      <alignment horizontal="center" vertical="center" wrapText="1"/>
    </xf>
    <xf numFmtId="12" fontId="10" fillId="0" borderId="4" xfId="0" applyNumberFormat="1" applyFont="1" applyBorder="1" applyAlignment="1">
      <alignment horizontal="center"/>
    </xf>
    <xf numFmtId="0" fontId="10" fillId="0" borderId="5" xfId="0" applyFont="1" applyBorder="1" applyAlignment="1">
      <alignment horizontal="center"/>
    </xf>
    <xf numFmtId="0" fontId="10" fillId="0" borderId="4" xfId="0" applyFont="1" applyBorder="1" applyAlignment="1">
      <alignment horizontal="center"/>
    </xf>
    <xf numFmtId="41" fontId="5" fillId="3" borderId="2" xfId="1" applyNumberFormat="1" applyFont="1" applyFill="1" applyBorder="1" applyAlignment="1">
      <alignment horizontal="center" vertical="center" wrapText="1"/>
    </xf>
    <xf numFmtId="41" fontId="17" fillId="3" borderId="4" xfId="1" applyNumberFormat="1" applyFont="1" applyFill="1" applyBorder="1" applyAlignment="1">
      <alignment horizontal="center" vertical="center" wrapText="1"/>
    </xf>
    <xf numFmtId="41" fontId="17" fillId="3" borderId="5" xfId="1" applyNumberFormat="1" applyFont="1" applyFill="1" applyBorder="1" applyAlignment="1">
      <alignment horizontal="center" vertical="center" wrapText="1"/>
    </xf>
    <xf numFmtId="41" fontId="17" fillId="3" borderId="1" xfId="1" applyNumberFormat="1" applyFont="1" applyFill="1" applyBorder="1" applyAlignment="1">
      <alignment horizontal="center" vertical="center" wrapText="1"/>
    </xf>
    <xf numFmtId="41" fontId="17" fillId="3" borderId="3" xfId="1" applyNumberFormat="1" applyFont="1" applyFill="1" applyBorder="1" applyAlignment="1">
      <alignment horizontal="center" vertical="center" wrapText="1"/>
    </xf>
    <xf numFmtId="0" fontId="2" fillId="0" borderId="4" xfId="0" applyFont="1" applyBorder="1" applyAlignment="1">
      <alignment horizontal="center"/>
    </xf>
    <xf numFmtId="0" fontId="2" fillId="0" borderId="5" xfId="0" applyFont="1" applyBorder="1" applyAlignment="1">
      <alignment horizontal="center"/>
    </xf>
  </cellXfs>
  <cellStyles count="5">
    <cellStyle name="Hyperlink" xfId="2" builtinId="8"/>
    <cellStyle name="Normal" xfId="0" builtinId="0"/>
    <cellStyle name="Normal 2" xfId="3" xr:uid="{00000000-0005-0000-0000-000002000000}"/>
    <cellStyle name="Normal 2 2" xfId="4" xr:uid="{00000000-0005-0000-0000-000003000000}"/>
    <cellStyle name="Normal 3 2" xfId="1" xr:uid="{00000000-0005-0000-0000-000004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2</xdr:row>
      <xdr:rowOff>9525</xdr:rowOff>
    </xdr:from>
    <xdr:to>
      <xdr:col>3</xdr:col>
      <xdr:colOff>1309966</xdr:colOff>
      <xdr:row>4</xdr:row>
      <xdr:rowOff>222250</xdr:rowOff>
    </xdr:to>
    <xdr:pic>
      <xdr:nvPicPr>
        <xdr:cNvPr id="3" name="Picture 2" descr="https://tdoe.tncompass.org/Content/Images/tdoe/TN-Dept-of-Education-Color_175x70_png24.png">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025" y="406400"/>
          <a:ext cx="1697316" cy="593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7</xdr:row>
      <xdr:rowOff>0</xdr:rowOff>
    </xdr:from>
    <xdr:to>
      <xdr:col>12</xdr:col>
      <xdr:colOff>304800</xdr:colOff>
      <xdr:row>8</xdr:row>
      <xdr:rowOff>121920</xdr:rowOff>
    </xdr:to>
    <xdr:sp macro="" textlink="">
      <xdr:nvSpPr>
        <xdr:cNvPr id="1028" name="AutoShape 4" descr="Image result for tennessee charter school center">
          <a:extLst>
            <a:ext uri="{FF2B5EF4-FFF2-40B4-BE49-F238E27FC236}">
              <a16:creationId xmlns:a16="http://schemas.microsoft.com/office/drawing/2014/main" id="{00000000-0008-0000-0100-000004040000}"/>
            </a:ext>
          </a:extLst>
        </xdr:cNvPr>
        <xdr:cNvSpPr>
          <a:spLocks noChangeAspect="1" noChangeArrowheads="1"/>
        </xdr:cNvSpPr>
      </xdr:nvSpPr>
      <xdr:spPr bwMode="auto">
        <a:xfrm>
          <a:off x="10744200" y="156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11</xdr:row>
      <xdr:rowOff>0</xdr:rowOff>
    </xdr:from>
    <xdr:to>
      <xdr:col>8</xdr:col>
      <xdr:colOff>304800</xdr:colOff>
      <xdr:row>11</xdr:row>
      <xdr:rowOff>304800</xdr:rowOff>
    </xdr:to>
    <xdr:sp macro="" textlink="">
      <xdr:nvSpPr>
        <xdr:cNvPr id="1029" name="AutoShape 5" descr="data:image/png;base64,iVBORw0KGgoAAAANSUhEUgAAAbwAAABxCAMAAACZb+YzAAAAz1BMVEX////veCYFUYU2irj///4mhLUxiLcAR3/vdiPy+Pv+9vHuchNEkr3O2+T62MjwgTbd6PCUrsXubwT3vp774tPL3OkXgLMASoF3ka66xtRcnsV9r87q8fZhh6ewzuG40+SawNjY5e6Gss9lpMcAQHyoyd5Ql8Du9fk/kLyOutRyqcrB2OadwtmktMf4x6z507z98en1qH3wfi/xi0j5z7f2t5LzmWPyj1LwhkL98Ov1sIjzonP0pnf84tL52cb2upcAMXNHdp3zmmkAd67xklnWFpDrAAAZi0lEQVR4nO2dC3+bOLbAyQAaE3unXDcwu8BiAwPm4Zukbdpm0m1mt9Pv/5nuOXqABMJx/OiO748z0zaRhST015GOXsfGTwfJz/9jXM+vDpHZm2tjkhPJBO+CZYJ3wTLBu2CZ4F2wTPAuWCZ4FywTvAsWGcmvu2UveDP4fzafz2ez2QTv3CKz++du+c8e8Gbz5fLNpy8f3335/n651ESZ4J1QZHVydkf9x88vwZstZ0/Ploh//fwEGjjBO5/I8Da7o74Ebzb/cNd/5uFxPsE7m5wO3vzqFiJZvYest+rgN8E7oZwM3vz7fR+dRf+7/zCf4J1HJHi/HQNv+c5i6CR+Fguyvs0neGeRUYOlT8Iwmh3w5u/YQ/jA9fPDw8PzPU8GCb6fTfDOIRK8n37r5N//YB//Uwr7+adRePPvNDayu/sAUwT4DwxPzs/4NGneeeQnvfxM4VnG33/Vf6zCm11dsw7SuPmwFFoGU74nCurdchrzziM74Rl7wlveGWx4e1DmdbP5m6+G8VZmN8E7pZwC3uwzG9p67Ci+24fl1QTvTHIKeMuvzDC5Xw4WNAdLnBO8E8oJ4M0+MHbGG/1a9ATvXHICePO3LG6vg3wFPKu/LiPCz/POJxelnPgy8CdZr5NDkrJGa2MoJ4C35FOCD3so3gg8Y7seSH7Aq//XJMrDoCiKrPIc3g3Fvh+fO9fj4c0eWUu532t3dqTbJPZAisvRPLcmNsFXILZfbtm6YGzbB8CzjHy73Tv2CeB9Y5W8V685Bs/2mdimKX4sLgQddBsEqRV1XQA+0y4S7PkOhOeUNtk79vHw5k8s6tPhmmcZEZfctrfsJze6EHhGCOjMmK4tWk3ggwqu4MfD4BnGgph7xz0BvD+Y5n3aZ8gb0byW08qmb84CL4NeCuzW9CdaYK+06a8HwnN+MDxubB4Bj1tYlgrvMoa8lU8YJYubmU6Q4q8Xonlvj9c8Jgxe3P0KAZHXNK7TgnQ2G/zJbRrP5TFoIP4AgY3bbkTR9uBgxMho90gwwaRJXDnLjQsBTi/LZGO0qo9/bxKekNKiEBUMcrkIlD/j8ET5O4lckA2FTeNvNvRjKKoDbxIBPHgfEPF6oji8eePL0mQS7xTwPrJC/+sYa1MHD35vAuKDEVdWDg+ozcIxVgU1RwOP11Zomi5EZTbqStQhVOx6gUEkaNoEvcD0bZ8UacIDotrEOGXdcFhJRgPMMBJtAyoqLX2akDfoy3MI7SL24SUZLf8iF/knVQEWGeSXebScEELMCj5al/afrhGbpWmSEoWnmtQmrYFatNWtSRIWvDgFPLaVZ7w9OTxqCqAJCgZBwiIE9sJJofrhPzAMchHNjnKfxSR+JWoyKcXjfi2q2mchACKj7SEBA58FoJEIUtk0AOKRRkBp4BcaSUpcFHhh2p72ZQBe09DEbJPYWVtSNimCwoesj0h8uzI2JZbchfKBuUobj1/Q3Nd2W74Va11r20+wyZikOMVU4RN7oV8GJ8WOhZdBEWPoEb0Aqi1iQaQIfbL23CQ3oQJYvYWEVD5JMRA6HZgb0/IkUE/YvqMcIjJ6CdRjHm2iBioxwACnJHblbjZeBTWGfS9aH9sIWzZkyRW2AZIhkHW3kFClFhn0ptQPzrFNQsi3SRLoKEz+HCRVx17ixfBGSI8Vs3IAL1lkkZHEeUnMVQxCh354LVKBziWhbfrMGACcCY6z0HucAt57hsO6OiE8bHUV9Eh8tFhDWennGdRfwDp9sMtIwOGZdsnHsRpq07E4Fz7d3SwIErWw4fMlqyik8RtqGdK632K+UCtlJCrfJA4+FIFSrFjpXJO2F4nVChDpXwafJ54ovomNDzryXAx/DbQyWgSEBy2l4tkahWSwNDYR7wUZETqyA7yY2AvasI6HRzcVUPaa6O2reZbhwoS9HelrYtPiArxSHLWJhD4CPCLGMKPk+gj9X9vHudAX4b8wLKpqAn2QK1k4qAGtMVNxsLXoniGShyNclwLt1kaW8QAeFpkdwspYGnLWWwCG/wK8hWm2y6DtVAFLtSB2IkbZrc20FxrCQvTCJ4AnZun3By9Mt3Uhd5sV/sgtMnzFgGkeqJMwSEJOFLrNsA2E6qQxCFhtrXlR2bQPDIjNyXNgaxxKLL4cbGHuVZvQxoRqBMUjZNEd6MlodXYFhkIKa2gAj/cL1PCy7VAkwSUy2ecJLip1w6Y8z4On0rYG4IVKh8GDArGUTgBvdsXf7aOG3uwVh25VzSuILX0CvcmGVZ7bhuW82QuINBCUA+dZni8PTwmrPBjRmFki1u5hDDJpl8jsdhhk3a6GQzQh0PCQdKux28ZDZRc83mtTc5+RVKzSgpSsaCYtMBdZ80JiSxsTKfttDf2tx1M6Abyr5S03sz8PT1G//7j/TrqieRswCKXPKjZcZcSM2rBVB89tq8W1qRrmSq3CAFgwLSJ2EUvztQA6t5Lu3WB1EBxZ5epfCYRCNr46xsG4PLKOrEzShZoB/bCAQphB1SxQgSg8W8pA0jwrkJovbTeYIB3++cueAt5szivjukdvNv98bdzufYZF0TwXbIegE7A5sG/JYKrQxlfgiSRcZkKkYM1IAl0T/XBBV/6LfCPo1Wi1+9Sksww1y4IundRqQgSalGKw2LWhFRUet60SNl+k5r8p4JFCmsRL8KDFmZlcHDpIrm2+GHcieDjqMT2+/raUTM7Z8gmDb/c9PaZYmwm8nS/Ln7vhKZqH8NrtCbpb4f/JsljBHBxwka2I74UMaA08+1n6OTVf1YQKQxrzILdSfz9HBw9nL0GcuG7SbGvTFPBk/BK8TUmU4th+avBh+pTw+CkWfKuHx+V8xi7pLb/fsDe8ne936FbtNn2SuYo4DF53rlujeW23ie+oPi4ibJq0hK6qG2ecZF3AxAnav28WifLMhtq5nj4hKjBJX3VGBW/D1gi8gvjd+Jm1micNeYrmwVwoUnKOGLx2IDwNvNn7e0HPunv3Yb6cv//0x41YrDW+HQDP4d2KKnvC6z7TipPDqC+qgNa7R2eFuK7YLxJUln4JhT26JaToLY8xY0gDL/HtoFtfa+EpE//OYMEY/lCrTw/vavaITLgRZ7UzJ/ZHngDu3W1Ck/fdQZS94UV+a6lrssFHt0oIrd6KzRyUBRMPu7WR/Q1cJ/ZNGIOkjhTzxr808NSNhuJFeHIP2coZ4MF84Ybl2fUgTAzr0wFjHs6NdNW/NzycVMjmZi+fTbv8QnsLmnJguL7Z03YLK1k22AeqsPJNX9Fxp8D5xgi8LiZOztm/enjsVYYD6jnggXVCr+d17ZbNe40b9XrlK9Y2A1rBLEUnyFhPsjc8D+ZPrmhMHl3gMtK2IXvs0RXbrrBoL53RheOaTXvg/7TYsCKRRSRGs8YfbCzg6nnV1bFn0uFT321i2+AvBBNXMeYp66VgVEZtCagxwzuyahFxdTw9PLBaPt10+Pif64+95epXwEvAzgtpF+Q0C9tf40/7w8MJEWGHEyL40d+gkvhZwzYTFnRlzSV2yWZ9G+ikgWy0AHOQpeUFNm5GWHQ2wZYSDTdEXVDZ4YqpaS/yCBOOmgx+KTBJvcFihwxzUtjdVKGSEsOpCRq+DhJywBAOGKok45OSM8ED5fv0rLzZzcf3gwPwr9hV8GA6S4JqXS+g8tNXah5dkrcXdZVmeLQLFyU83CNaZFWVgQ2+xjoNIIqZpesa7BW6/AYTQfgpXYcFZJk5rNFnaIvW6xS6gnahuC2zRZcpcZU/yAqchviMzxAe7t1B/lUcr6Fh5IUeHoyxMIcPStpwgB48yYpjs02sc8FDfO+/3T7fX19f3399eHoc+hPYDc9C5ZDG9Cjz+TlAk6/rB74pwfPZaFP7kmnj+nz3DhIz+eN+xpZlnK04YujzRa6mEFFqh4Y4ocgSGwZvirnYhsNY/R0gRF7TLTpcv/ELbpsq5zY3tk/tzGRBU4cZemMsfDq4Jb6fKultfTqLZ1qPm5dc+Bhd+X5r/Y7A+/Xv/0vlP/qPd/hhQScsVJba/b2dx91h0pvnStN210FpFmlrejR53HVbEJk2wibON6KztjZ53BkqqxDad7CWkvTWWVHU+aab1Od1UWQ0CguKttnCLMJVN4yBBsR1QYpsG43ZnZs4LEwTEm6zUt7EyeMVG7yasCiKEEu4ymNMOspzT03VhSLWbVZRjsWpY1EcL8/bUozA++nXn6mMKea5PCCN1M3LkcR5E0sb0eIzl/4hBmVaYPWe6aetyUCTiraI1khMyxrElox1TUrqb2PwdsuZ4FnDehBBYt5oSfaseEG+oSNCrAEQpbIs8XcX3eqq1WrNZEvOxpKf0hS830ys9nyRlK943GoT5WGDNiVXhNIq1Yv/fyl4+8heunlUakfmMIL3RKkrcnHwJulkgnfB8vNB8hvAW84PkeX7Cd7J5G+HCVirX28Oka83px20JjlAJgR/AfnlMLmH2eKB8t9+4/9HsjxM/jCcdt3mVeL3tzsnOVwOMhnxZpBjm4cIWUzwTiYTvAuWCd4FywTvgmWCd8EywbtguTh4jnNUAkc+/teSMTwzKq+FR/APP2pAyKvg0TMI7iqOvchRTqH1JPT/HB7n3F9q/89o7LNNstpuY28jH2D8S4sW3Hw5f/Ph++ObkaMMOzSP2CRIt3mzytchntfhQF+Gh1dQ2bV928br/qPVl9qas7j7SyguSA+kwcv/eHqEZLEzuu06JlH0gnv1c4gG3fLNx6/X11B719c3t1/mSw2/EXi2XTcSm01T0wvy+3WbK8Lv/2MN1qOd2zng4dGggHoP89ll/0Xz2sXbhVn8+P54yOX9sxLBengzxNeHRwkRvxq0vij099M8Y4UHHuMkSlYpHtUjCiFJD3bCe7m3G9G8GM/sFbHnus12gZeFZLcP2kR7gaZd7Pz8LDJQu6dhnOc3g28vGWgeMe1A2x+5hb0PPLwO3t4eyE1bOekuVwSHp8FkWf24xjCiBh56efOJON1qsBOx7IyvLgVNmQy8Cl/0Ph1znHlCqj0qS/RFpWRKD8k8zV6CR51V6E9WpXLXOQYvphePxSkbJ9uMnSIS8LSpaAugyBAeHnT16ZUvcXYID0cGci2M1Lc8LvfhjY6Zrx1Md0kPytMgefZbz0POAB5eIh2tz1wyWsbgpcyJQ1d/Y7Kr29yjWnTwnAWxw+5X/D92XlnFPXi75Ezw6EUt2p7uf7m9vft6zfKyjOvH2U54RBztxkO+3jYMw2rFr+Zb9Eb2i/DYhS7deyUV+pClp06xKCmt/TjDsJX0RISHZ4tg6xrCCx3+46XwcEBP0LKYujFva+trnibh5JhV1jpQMdyqgmaW0ITX7PyrV1WmWVYoOXswWgeigLTriqoKD9pC8OIYc6snaqd5yxre9bfZcj5fLq8+P7ADjH2/Yn144paSZWxSk578hr8KfkQdby29rHnMAcCAXpTxWaNtsvaB8KIFdwFVtE7hqtZXbmuo4uly/qxdivtBGs1zCrwNpj0EiEfmuwP3rEdo8JB9yhMmOYZ2XqfsgJVGFIY6n0Bj1gcTCO8ZyNcqjhaFyXv2RVz3VzC9Q1WbAcO3lsaJbQ8eXg5lLx/bYm6HAFkrK2R7Uw8PvTfgXbRBDSaIKKgq9APM7iAgZZxNVjW9XM7uDuCFDHuRVin+a7osSeppjNB7JfAw7xc1mpf4ZjlmUeJllSKP13jvZM0CG5vEoW8XYQqBeDfPYq7A2Etn1GkjXgvJ4woXLKgjHciDVEaNXsiOmuj0ROk1vzMtfyffZF2+ubkfLLX04DE3QgYO9KoJSm/k72VtRkh84NIE/VzUdP7hQN9GvW+l2MbZfbgYGkhNc8abWex8hVcQ4e0jRi+mzB1i1XoN08Cj/hX0AxHgL1m6DRGXNQHegpumbkCEWx55zKuhbbk8aV4YgLcG/Sy33gnZKfDm/6JBvQFuNn98YZ7H3BlYVp8d7U+r3pRibJ7XoB6VlRfxgZKOFaVwIovvz6o/tc32fmkDJj3WXSh8tqCRl1Efexb6rBJ3Yy1a99RrmAZeONZrGpFvmqKyPZ8XHTJtr+xij8smOBI8vNIrxti1zfzDAbxauYN5ElGQsDle3zrROIRT4dl85GkG7NCU6f0+usLSlHSNgwSpx20T7I4kRzqs0lPSuv+y+N1l6FtN4ZDToh7jEEZInRUJ8zXnXsM08DKCzgV09FJbMsRC5jsa4YkbcuiXioOU4C1whYEnZwFdzA8dk2A7PO3UXQNvD5+1KjxRwdql6D2Xx9CwyQuf2TrCvT1UQztzFvOHlNirdj6eU48yaXfXGz9Y0cvAkW2WljB4IbhkXsP08PTLnY5JJH+Mrs/mE43dDfHooIzdYu/goZJ1T+WMP8Lre404XhQN+8TCnnXLmePwhMuCfJ9Nop27CkYUhyU1I0u0wV1bcSnAXjztnERQT6NreltYtnUc6u6IOYETmsc56+BZTPM00nORUrKyN/Qqq1hOWPA7/wJe33FWxHzkADy9NX2UKPAeeYP++mb4lU6j8FpPeos92O2xnxehJ1GTbOgN32rwusokPUEikclcsLVCVWlNVD8YHnOuox/zVtpaBRVOvUaIFzDblvkAE/HLHjw6AMfdUyumcQBvf7/fe4vK5EbMqx8+XY1tBw00j5fa3Wt39kV4WIAGdCfkbXwPeKTn8wO6URfhKfoU+dSfigbeFhVMBw+6EtlzFWE+bRq78wg+hGcN/F3ZSA360kyTw5GiMkFzk98KvL97+rzcZz9P3N+PTwOP0aOzvsbuewU2RjRP9Z5CHfX1nSm6dCjSzvOgn9aWBF1mhrLULbxWdPBIrTyE9QP9e6rJ4UjpQXkWC+K0IL8/vJtpxz8ZnvAvmmp3zveGJw/maF6AxZaoXht5NgN4aF4a8nBSoIrk9Aq+1T7KW4Jueazor8yym7DorGU9LKgensngWcZA5fkkXdMOjxYVymz+1VAXhq27Dxp8Cjz+Ktkx8Cw5Vwsd6KC5DSm2O4TimvAQHpswdE+DjhU4yrTmHf27ZpqoW5iOfVPyituujfb6Y7FRsFvzhEEjJ2X8GHh8T6jLG/+6+TDoPHXwav2hlb3ggWKslUzBBtlQV6+DV9bAW0n+Qw1qgOCgVJgtUku4gtKOeTgZo5NAqc2mOWtCqtO4PeABYepoR2TM28GPgTdbPt511x95c/9j12ZsB+9gzcPlEL+WtuFj1mGCkSHVHlux18DD1bGuatBDu0Ndupik5cSWQqyRnXTqxV/K3qltumbZ+LIjU+6aYwxeu05Q2bI/yC1zufRD4NHVzKcbwY+3oIcduwpiXEj7x1VeAw96LmLmov5igj6zIe8tBAv/myFzmTOER/1Kt0tPYCKyL0SwMlssTNK9CeHGXzcjB+CkFJ5XnBg9JdGVAEhCnA9wQt8U7vw18LL2KzroGJzytNzApxr5o+DR02OPXx5uuMZTeRrfjBWe1Y+wNnHjbQF2uVlvV96KLuFXTOtDn/qGTei3VlDXURrNs+j+waJK3CTHBX3u9NFBn0/1KnGbkDtzM0bPsOBGhb0Ic6/JQ0RXMpsDkzAhXderSpt/oYMeXg7NLG28Ck1L/PqFxTaJXC+E6UWKtfPD4NHNoPl8/ubLnVihM67VSbsCLxAVecyYZzhr2+ZHPgl6ieOuSLa+CPQzuoyiwsMVFupYiO7asf/b1Win9tnXSeJ2Es9WD89CT1mkyz50eKfDkqBrrtyn2Ag8o2Cl7zyYsd99ZvImulnP0aLTPAYQHQ3Pn0T/qaqeAo844j0O1zxaUXHAas/kX+9Bqy8KWWDB+kIV3t983GWjy9HrkkYr145I02C+8lCyduU5tLWah/XLM4IkIsl68YIuCSqNL/vXLG0Ozwkp+C1LLObbwNRroWX9wG5T7kBh5kdf41nZj1WXx3hTP25tk4mbeMmgchPPo99BNlgFsZS/Is/r7ZahQuPDe+3EWCyFYfY0iZFn5OmN5Urf7SZKIx1pO/0p7N3wEB891tL7uhJleaz9poH+DsKr4WnfTnTdqucmFsTdQvGNAx5Nk546hXshezWKWNuW5vvSA51d0PcvpRbWOge7wbnNwYR8+UBLcr0DHluZto7cz5NeuUdATJp7tSi799I8J6L0juGN1aFltA1kgKefpvJQ17rkrKy2wKKkZ7j/0GP3+GEwpWNfV7IDHp0s0KL1d9Lxu888Qsw9DiBNcoDI5EDv7o1vvcNGyzsKZle3afrCOEuVw+2EHmV1/ZcPIE1ykKjjG15TeLjqVsPwEBkbV+5GrU0kkolOIset8FYjzQaZumTSvPOIomS3bHh7ei+2gmbzK7pSbRhfdsHj33mL9NyQnduEydJizRXSLSd4ZxGZyEeD+wS9fvjySH3lPD7ds2g7JumMXntW3YhWaR3U4doTa33KhsME74Qi95r4zb3C2rq+//355vd2iXrH8hiH4nVbKYrgrRG5h53gnU4UJJ/vR+Zady8cd0e7kp8YsZiZ3FnG0cLe467CJAeIwmTGdvPE1NcSDp2f+9M/zRWv9kB5b64Uq0ueE7wTigrlavl4Z/W1z3o72EvXXmu2CbtK026AguBtYXOCdybpUcHN2Lf3Mrzruw/Dr4Idu5Nerl35Tnqc+f0VswneCWXABRejP797uLm5B7m5/aK5kT4KDzdBinC78pJktaXeIAarnRO8E8oQDOO3FLt62rN/u5zoiItyRH/6fYJ3OtHCYwR3HJqe3Ff9JWQc3i6Z4P0lZIJ3wTLBu2CZ4F2wTPAuV/4P1id6lQ/L0qEAAAAASUVORK5CYII=">
          <a:extLst>
            <a:ext uri="{FF2B5EF4-FFF2-40B4-BE49-F238E27FC236}">
              <a16:creationId xmlns:a16="http://schemas.microsoft.com/office/drawing/2014/main" id="{00000000-0008-0000-0100-000005040000}"/>
            </a:ext>
          </a:extLst>
        </xdr:cNvPr>
        <xdr:cNvSpPr>
          <a:spLocks noChangeAspect="1" noChangeArrowheads="1"/>
        </xdr:cNvSpPr>
      </xdr:nvSpPr>
      <xdr:spPr bwMode="auto">
        <a:xfrm>
          <a:off x="8305800" y="26746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5</xdr:row>
      <xdr:rowOff>0</xdr:rowOff>
    </xdr:from>
    <xdr:to>
      <xdr:col>11</xdr:col>
      <xdr:colOff>304800</xdr:colOff>
      <xdr:row>6</xdr:row>
      <xdr:rowOff>76200</xdr:rowOff>
    </xdr:to>
    <xdr:sp macro="" textlink="">
      <xdr:nvSpPr>
        <xdr:cNvPr id="1030" name="AutoShape 6" descr="data:image/png;base64,iVBORw0KGgoAAAANSUhEUgAAAbwAAABxCAMAAACZb+YzAAAAz1BMVEX////veCYFUYU2irj///4mhLUxiLcAR3/vdiPy+Pv+9vHuchNEkr3O2+T62MjwgTbd6PCUrsXubwT3vp774tPL3OkXgLMASoF3ka66xtRcnsV9r87q8fZhh6ewzuG40+SawNjY5e6Gss9lpMcAQHyoyd5Ql8Du9fk/kLyOutRyqcrB2OadwtmktMf4x6z507z98en1qH3wfi/xi0j5z7f2t5LzmWPyj1LwhkL98Ov1sIjzonP0pnf84tL52cb2upcAMXNHdp3zmmkAd67xklnWFpDrAAAZi0lEQVR4nO2dC3+bOLbAyQAaE3unXDcwu8BiAwPm4Zukbdpm0m1mt9Pv/5nuOXqABMJx/OiO748z0zaRhST015GOXsfGTwfJz/9jXM+vDpHZm2tjkhPJBO+CZYJ3wTLBu2CZ4F2wTPAuWCZ4FywTvAsWGcmvu2UveDP4fzafz2ez2QTv3CKz++du+c8e8Gbz5fLNpy8f3335/n651ESZ4J1QZHVydkf9x88vwZstZ0/Ploh//fwEGjjBO5/I8Da7o74Ebzb/cNd/5uFxPsE7m5wO3vzqFiJZvYest+rgN8E7oZwM3vz7fR+dRf+7/zCf4J1HJHi/HQNv+c5i6CR+Fguyvs0neGeRUYOlT8Iwmh3w5u/YQ/jA9fPDw8PzPU8GCb6fTfDOIRK8n37r5N//YB//Uwr7+adRePPvNDayu/sAUwT4DwxPzs/4NGneeeQnvfxM4VnG33/Vf6zCm11dsw7SuPmwFFoGU74nCurdchrzziM74Rl7wlveGWx4e1DmdbP5m6+G8VZmN8E7pZwC3uwzG9p67Ci+24fl1QTvTHIKeMuvzDC5Xw4WNAdLnBO8E8oJ4M0+MHbGG/1a9ATvXHICePO3LG6vg3wFPKu/LiPCz/POJxelnPgy8CdZr5NDkrJGa2MoJ4C35FOCD3so3gg8Y7seSH7Aq//XJMrDoCiKrPIc3g3Fvh+fO9fj4c0eWUu532t3dqTbJPZAisvRPLcmNsFXILZfbtm6YGzbB8CzjHy73Tv2CeB9Y5W8V685Bs/2mdimKX4sLgQddBsEqRV1XQA+0y4S7PkOhOeUNtk79vHw5k8s6tPhmmcZEZfctrfsJze6EHhGCOjMmK4tWk3ggwqu4MfD4BnGgph7xz0BvD+Y5n3aZ8gb0byW08qmb84CL4NeCuzW9CdaYK+06a8HwnN+MDxubB4Bj1tYlgrvMoa8lU8YJYubmU6Q4q8Xonlvj9c8Jgxe3P0KAZHXNK7TgnQ2G/zJbRrP5TFoIP4AgY3bbkTR9uBgxMho90gwwaRJXDnLjQsBTi/LZGO0qo9/bxKekNKiEBUMcrkIlD/j8ET5O4lckA2FTeNvNvRjKKoDbxIBPHgfEPF6oji8eePL0mQS7xTwPrJC/+sYa1MHD35vAuKDEVdWDg+ozcIxVgU1RwOP11Zomi5EZTbqStQhVOx6gUEkaNoEvcD0bZ8UacIDotrEOGXdcFhJRgPMMBJtAyoqLX2akDfoy3MI7SL24SUZLf8iF/knVQEWGeSXebScEELMCj5al/afrhGbpWmSEoWnmtQmrYFatNWtSRIWvDgFPLaVZ7w9OTxqCqAJCgZBwiIE9sJJofrhPzAMchHNjnKfxSR+JWoyKcXjfi2q2mchACKj7SEBA58FoJEIUtk0AOKRRkBp4BcaSUpcFHhh2p72ZQBe09DEbJPYWVtSNimCwoesj0h8uzI2JZbchfKBuUobj1/Q3Nd2W74Va11r20+wyZikOMVU4RN7oV8GJ8WOhZdBEWPoEb0Aqi1iQaQIfbL23CQ3oQJYvYWEVD5JMRA6HZgb0/IkUE/YvqMcIjJ6CdRjHm2iBioxwACnJHblbjZeBTWGfS9aH9sIWzZkyRW2AZIhkHW3kFClFhn0ptQPzrFNQsi3SRLoKEz+HCRVx17ixfBGSI8Vs3IAL1lkkZHEeUnMVQxCh354LVKBziWhbfrMGACcCY6z0HucAt57hsO6OiE8bHUV9Eh8tFhDWennGdRfwDp9sMtIwOGZdsnHsRpq07E4Fz7d3SwIErWw4fMlqyik8RtqGdK632K+UCtlJCrfJA4+FIFSrFjpXJO2F4nVChDpXwafJ54ovomNDzryXAx/DbQyWgSEBy2l4tkahWSwNDYR7wUZETqyA7yY2AvasI6HRzcVUPaa6O2reZbhwoS9HelrYtPiArxSHLWJhD4CPCLGMKPk+gj9X9vHudAX4b8wLKpqAn2QK1k4qAGtMVNxsLXoniGShyNclwLt1kaW8QAeFpkdwspYGnLWWwCG/wK8hWm2y6DtVAFLtSB2IkbZrc20FxrCQvTCJ4AnZun3By9Mt3Uhd5sV/sgtMnzFgGkeqJMwSEJOFLrNsA2E6qQxCFhtrXlR2bQPDIjNyXNgaxxKLL4cbGHuVZvQxoRqBMUjZNEd6MlodXYFhkIKa2gAj/cL1PCy7VAkwSUy2ecJLip1w6Y8z4On0rYG4IVKh8GDArGUTgBvdsXf7aOG3uwVh25VzSuILX0CvcmGVZ7bhuW82QuINBCUA+dZni8PTwmrPBjRmFki1u5hDDJpl8jsdhhk3a6GQzQh0PCQdKux28ZDZRc83mtTc5+RVKzSgpSsaCYtMBdZ80JiSxsTKfttDf2tx1M6Abyr5S03sz8PT1G//7j/TrqieRswCKXPKjZcZcSM2rBVB89tq8W1qRrmSq3CAFgwLSJ2EUvztQA6t5Lu3WB1EBxZ5epfCYRCNr46xsG4PLKOrEzShZoB/bCAQphB1SxQgSg8W8pA0jwrkJovbTeYIB3++cueAt5szivjukdvNv98bdzufYZF0TwXbIegE7A5sG/JYKrQxlfgiSRcZkKkYM1IAl0T/XBBV/6LfCPo1Wi1+9Sksww1y4IundRqQgSalGKw2LWhFRUet60SNl+k5r8p4JFCmsRL8KDFmZlcHDpIrm2+GHcieDjqMT2+/raUTM7Z8gmDb/c9PaZYmwm8nS/Ln7vhKZqH8NrtCbpb4f/JsljBHBxwka2I74UMaA08+1n6OTVf1YQKQxrzILdSfz9HBw9nL0GcuG7SbGvTFPBk/BK8TUmU4th+avBh+pTw+CkWfKuHx+V8xi7pLb/fsDe8ne936FbtNn2SuYo4DF53rlujeW23ie+oPi4ibJq0hK6qG2ecZF3AxAnav28WifLMhtq5nj4hKjBJX3VGBW/D1gi8gvjd+Jm1micNeYrmwVwoUnKOGLx2IDwNvNn7e0HPunv3Yb6cv//0x41YrDW+HQDP4d2KKnvC6z7TipPDqC+qgNa7R2eFuK7YLxJUln4JhT26JaToLY8xY0gDL/HtoFtfa+EpE//OYMEY/lCrTw/vavaITLgRZ7UzJ/ZHngDu3W1Ck/fdQZS94UV+a6lrssFHt0oIrd6KzRyUBRMPu7WR/Q1cJ/ZNGIOkjhTzxr808NSNhuJFeHIP2coZ4MF84Ybl2fUgTAzr0wFjHs6NdNW/NzycVMjmZi+fTbv8QnsLmnJguL7Z03YLK1k22AeqsPJNX9Fxp8D5xgi8LiZOztm/enjsVYYD6jnggXVCr+d17ZbNe40b9XrlK9Y2A1rBLEUnyFhPsjc8D+ZPrmhMHl3gMtK2IXvs0RXbrrBoL53RheOaTXvg/7TYsCKRRSRGs8YfbCzg6nnV1bFn0uFT321i2+AvBBNXMeYp66VgVEZtCagxwzuyahFxdTw9PLBaPt10+Pif64+95epXwEvAzgtpF+Q0C9tf40/7w8MJEWGHEyL40d+gkvhZwzYTFnRlzSV2yWZ9G+ikgWy0AHOQpeUFNm5GWHQ2wZYSDTdEXVDZ4YqpaS/yCBOOmgx+KTBJvcFihwxzUtjdVKGSEsOpCRq+DhJywBAOGKok45OSM8ED5fv0rLzZzcf3gwPwr9hV8GA6S4JqXS+g8tNXah5dkrcXdZVmeLQLFyU83CNaZFWVgQ2+xjoNIIqZpesa7BW6/AYTQfgpXYcFZJk5rNFnaIvW6xS6gnahuC2zRZcpcZU/yAqchviMzxAe7t1B/lUcr6Fh5IUeHoyxMIcPStpwgB48yYpjs02sc8FDfO+/3T7fX19f3399eHoc+hPYDc9C5ZDG9Cjz+TlAk6/rB74pwfPZaFP7kmnj+nz3DhIz+eN+xpZlnK04YujzRa6mEFFqh4Y4ocgSGwZvirnYhsNY/R0gRF7TLTpcv/ELbpsq5zY3tk/tzGRBU4cZemMsfDq4Jb6fKultfTqLZ1qPm5dc+Bhd+X5r/Y7A+/Xv/0vlP/qPd/hhQScsVJba/b2dx91h0pvnStN210FpFmlrejR53HVbEJk2wibON6KztjZ53BkqqxDad7CWkvTWWVHU+aab1Od1UWQ0CguKttnCLMJVN4yBBsR1QYpsG43ZnZs4LEwTEm6zUt7EyeMVG7yasCiKEEu4ymNMOspzT03VhSLWbVZRjsWpY1EcL8/bUozA++nXn6mMKea5PCCN1M3LkcR5E0sb0eIzl/4hBmVaYPWe6aetyUCTiraI1khMyxrElox1TUrqb2PwdsuZ4FnDehBBYt5oSfaseEG+oSNCrAEQpbIs8XcX3eqq1WrNZEvOxpKf0hS830ys9nyRlK943GoT5WGDNiVXhNIq1Yv/fyl4+8heunlUakfmMIL3RKkrcnHwJulkgnfB8vNB8hvAW84PkeX7Cd7J5G+HCVirX28Oka83px20JjlAJgR/AfnlMLmH2eKB8t9+4/9HsjxM/jCcdt3mVeL3tzsnOVwOMhnxZpBjm4cIWUzwTiYTvAuWCd4FywTvgmWCd8EywbtguTh4jnNUAkc+/teSMTwzKq+FR/APP2pAyKvg0TMI7iqOvchRTqH1JPT/HB7n3F9q/89o7LNNstpuY28jH2D8S4sW3Hw5f/Ph++ObkaMMOzSP2CRIt3mzytchntfhQF+Gh1dQ2bV928br/qPVl9qas7j7SyguSA+kwcv/eHqEZLEzuu06JlH0gnv1c4gG3fLNx6/X11B719c3t1/mSw2/EXi2XTcSm01T0wvy+3WbK8Lv/2MN1qOd2zng4dGggHoP89ll/0Xz2sXbhVn8+P54yOX9sxLBengzxNeHRwkRvxq0vij099M8Y4UHHuMkSlYpHtUjCiFJD3bCe7m3G9G8GM/sFbHnus12gZeFZLcP2kR7gaZd7Pz8LDJQu6dhnOc3g28vGWgeMe1A2x+5hb0PPLwO3t4eyE1bOekuVwSHp8FkWf24xjCiBh56efOJON1qsBOx7IyvLgVNmQy8Cl/0Ph1znHlCqj0qS/RFpWRKD8k8zV6CR51V6E9WpXLXOQYvphePxSkbJ9uMnSIS8LSpaAugyBAeHnT16ZUvcXYID0cGci2M1Lc8LvfhjY6Zrx1Md0kPytMgefZbz0POAB5eIh2tz1wyWsbgpcyJQ1d/Y7Kr29yjWnTwnAWxw+5X/D92XlnFPXi75Ezw6EUt2p7uf7m9vft6zfKyjOvH2U54RBztxkO+3jYMw2rFr+Zb9Eb2i/DYhS7deyUV+pClp06xKCmt/TjDsJX0RISHZ4tg6xrCCx3+46XwcEBP0LKYujFva+trnibh5JhV1jpQMdyqgmaW0ITX7PyrV1WmWVYoOXswWgeigLTriqoKD9pC8OIYc6snaqd5yxre9bfZcj5fLq8+P7ADjH2/Yn144paSZWxSk578hr8KfkQdby29rHnMAcCAXpTxWaNtsvaB8KIFdwFVtE7hqtZXbmuo4uly/qxdivtBGs1zCrwNpj0EiEfmuwP3rEdo8JB9yhMmOYZ2XqfsgJVGFIY6n0Bj1gcTCO8ZyNcqjhaFyXv2RVz3VzC9Q1WbAcO3lsaJbQ8eXg5lLx/bYm6HAFkrK2R7Uw8PvTfgXbRBDSaIKKgq9APM7iAgZZxNVjW9XM7uDuCFDHuRVin+a7osSeppjNB7JfAw7xc1mpf4ZjlmUeJllSKP13jvZM0CG5vEoW8XYQqBeDfPYq7A2Etn1GkjXgvJ4woXLKgjHciDVEaNXsiOmuj0ROk1vzMtfyffZF2+ubkfLLX04DE3QgYO9KoJSm/k72VtRkh84NIE/VzUdP7hQN9GvW+l2MbZfbgYGkhNc8abWex8hVcQ4e0jRi+mzB1i1XoN08Cj/hX0AxHgL1m6DRGXNQHegpumbkCEWx55zKuhbbk8aV4YgLcG/Sy33gnZKfDm/6JBvQFuNn98YZ7H3BlYVp8d7U+r3pRibJ7XoB6VlRfxgZKOFaVwIovvz6o/tc32fmkDJj3WXSh8tqCRl1Efexb6rBJ3Yy1a99RrmAZeONZrGpFvmqKyPZ8XHTJtr+xij8smOBI8vNIrxti1zfzDAbxauYN5ElGQsDle3zrROIRT4dl85GkG7NCU6f0+usLSlHSNgwSpx20T7I4kRzqs0lPSuv+y+N1l6FtN4ZDToh7jEEZInRUJ8zXnXsM08DKCzgV09FJbMsRC5jsa4YkbcuiXioOU4C1whYEnZwFdzA8dk2A7PO3UXQNvD5+1KjxRwdql6D2Xx9CwyQuf2TrCvT1UQztzFvOHlNirdj6eU48yaXfXGz9Y0cvAkW2WljB4IbhkXsP08PTLnY5JJH+Mrs/mE43dDfHooIzdYu/goZJ1T+WMP8Lre404XhQN+8TCnnXLmePwhMuCfJ9Nop27CkYUhyU1I0u0wV1bcSnAXjztnERQT6NreltYtnUc6u6IOYETmsc56+BZTPM00nORUrKyN/Qqq1hOWPA7/wJe33FWxHzkADy9NX2UKPAeeYP++mb4lU6j8FpPeos92O2xnxehJ1GTbOgN32rwusokPUEikclcsLVCVWlNVD8YHnOuox/zVtpaBRVOvUaIFzDblvkAE/HLHjw6AMfdUyumcQBvf7/fe4vK5EbMqx8+XY1tBw00j5fa3Wt39kV4WIAGdCfkbXwPeKTn8wO6URfhKfoU+dSfigbeFhVMBw+6EtlzFWE+bRq78wg+hGcN/F3ZSA360kyTw5GiMkFzk98KvL97+rzcZz9P3N+PTwOP0aOzvsbuewU2RjRP9Z5CHfX1nSm6dCjSzvOgn9aWBF1mhrLULbxWdPBIrTyE9QP9e6rJ4UjpQXkWC+K0IL8/vJtpxz8ZnvAvmmp3zveGJw/maF6AxZaoXht5NgN4aF4a8nBSoIrk9Aq+1T7KW4Jueazor8yym7DorGU9LKgensngWcZA5fkkXdMOjxYVymz+1VAXhq27Dxp8Cjz+Ktkx8Cw5Vwsd6KC5DSm2O4TimvAQHpswdE+DjhU4yrTmHf27ZpqoW5iOfVPyituujfb6Y7FRsFvzhEEjJ2X8GHh8T6jLG/+6+TDoPHXwav2hlb3ggWKslUzBBtlQV6+DV9bAW0n+Qw1qgOCgVJgtUku4gtKOeTgZo5NAqc2mOWtCqtO4PeABYepoR2TM28GPgTdbPt511x95c/9j12ZsB+9gzcPlEL+WtuFj1mGCkSHVHlux18DD1bGuatBDu0Ndupik5cSWQqyRnXTqxV/K3qltumbZ+LIjU+6aYwxeu05Q2bI/yC1zufRD4NHVzKcbwY+3oIcduwpiXEj7x1VeAw96LmLmov5igj6zIe8tBAv/myFzmTOER/1Kt0tPYCKyL0SwMlssTNK9CeHGXzcjB+CkFJ5XnBg9JdGVAEhCnA9wQt8U7vw18LL2KzroGJzytNzApxr5o+DR02OPXx5uuMZTeRrfjBWe1Y+wNnHjbQF2uVlvV96KLuFXTOtDn/qGTei3VlDXURrNs+j+waJK3CTHBX3u9NFBn0/1KnGbkDtzM0bPsOBGhb0Ic6/JQ0RXMpsDkzAhXderSpt/oYMeXg7NLG28Ck1L/PqFxTaJXC+E6UWKtfPD4NHNoPl8/ubLnVihM67VSbsCLxAVecyYZzhr2+ZHPgl6ieOuSLa+CPQzuoyiwsMVFupYiO7asf/b1Win9tnXSeJ2Es9WD89CT1mkyz50eKfDkqBrrtyn2Ag8o2Cl7zyYsd99ZvImulnP0aLTPAYQHQ3Pn0T/qaqeAo844j0O1zxaUXHAas/kX+9Bqy8KWWDB+kIV3t983GWjy9HrkkYr145I02C+8lCyduU5tLWah/XLM4IkIsl68YIuCSqNL/vXLG0Ozwkp+C1LLObbwNRroWX9wG5T7kBh5kdf41nZj1WXx3hTP25tk4mbeMmgchPPo99BNlgFsZS/Is/r7ZahQuPDe+3EWCyFYfY0iZFn5OmN5Urf7SZKIx1pO/0p7N3wEB891tL7uhJleaz9poH+DsKr4WnfTnTdqucmFsTdQvGNAx5Nk546hXshezWKWNuW5vvSA51d0PcvpRbWOge7wbnNwYR8+UBLcr0DHluZto7cz5NeuUdATJp7tSi799I8J6L0juGN1aFltA1kgKefpvJQ17rkrKy2wKKkZ7j/0GP3+GEwpWNfV7IDHp0s0KL1d9Lxu888Qsw9DiBNcoDI5EDv7o1vvcNGyzsKZle3afrCOEuVw+2EHmV1/ZcPIE1ykKjjG15TeLjqVsPwEBkbV+5GrU0kkolOIset8FYjzQaZumTSvPOIomS3bHh7ei+2gmbzK7pSbRhfdsHj33mL9NyQnduEydJizRXSLSd4ZxGZyEeD+wS9fvjySH3lPD7ds2g7JumMXntW3YhWaR3U4doTa33KhsME74Qi95r4zb3C2rq+//355vd2iXrH8hiH4nVbKYrgrRG5h53gnU4UJJ/vR+Zady8cd0e7kp8YsZiZ3FnG0cLe467CJAeIwmTGdvPE1NcSDp2f+9M/zRWv9kB5b64Uq0ueE7wTigrlavl4Z/W1z3o72EvXXmu2CbtK026AguBtYXOCdybpUcHN2Lf3Mrzruw/Dr4Idu5Nerl35Tnqc+f0VswneCWXABRejP797uLm5B7m5/aK5kT4KDzdBinC78pJktaXeIAarnRO8E8oQDOO3FLt62rN/u5zoiItyRH/6fYJ3OtHCYwR3HJqe3Ff9JWQc3i6Z4P0lZIJ3wTLBu2CZ4F2wTPAuV/4P1id6lQ/L0qEAAAAASUVORK5CYII=">
          <a:extLst>
            <a:ext uri="{FF2B5EF4-FFF2-40B4-BE49-F238E27FC236}">
              <a16:creationId xmlns:a16="http://schemas.microsoft.com/office/drawing/2014/main" id="{00000000-0008-0000-0100-000006040000}"/>
            </a:ext>
          </a:extLst>
        </xdr:cNvPr>
        <xdr:cNvSpPr>
          <a:spLocks noChangeAspect="1" noChangeArrowheads="1"/>
        </xdr:cNvSpPr>
      </xdr:nvSpPr>
      <xdr:spPr bwMode="auto">
        <a:xfrm>
          <a:off x="10134600" y="9220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275590</xdr:colOff>
      <xdr:row>36</xdr:row>
      <xdr:rowOff>33801</xdr:rowOff>
    </xdr:from>
    <xdr:ext cx="2047240" cy="526758"/>
    <xdr:pic>
      <xdr:nvPicPr>
        <xdr:cNvPr id="10" name="Picture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1180465" y="8765051"/>
          <a:ext cx="2047240" cy="5267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457060</xdr:colOff>
      <xdr:row>36</xdr:row>
      <xdr:rowOff>89535</xdr:rowOff>
    </xdr:from>
    <xdr:ext cx="1822730" cy="526758"/>
    <xdr:pic>
      <xdr:nvPicPr>
        <xdr:cNvPr id="11" name="Picture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4394060" y="8820785"/>
          <a:ext cx="1822730" cy="52675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tdoe/districts_schools/choice/Shared%20Documents/Charter%20Schools/Applications/2023%20(For%20SY2024-25)/CharterSchoolApplicationBudgetDocumentforSY20245-2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urce"/>
      <sheetName val="Instructions"/>
      <sheetName val="1) Proposed School Information"/>
      <sheetName val="2) Student Assumptions"/>
      <sheetName val="3) Pre-Opening Budget"/>
      <sheetName val="4) Pre-Opening Cash Flow"/>
      <sheetName val="5) Year 1-5 Staff Assumptions"/>
      <sheetName val="6) Year 1 Budget"/>
      <sheetName val="7) Year 1 Cash Flow"/>
      <sheetName val="8) Year 2 through 5 Budget"/>
      <sheetName val="9) Summary"/>
    </sheetNames>
    <sheetDataSet>
      <sheetData sheetId="0"/>
      <sheetData sheetId="1"/>
      <sheetData sheetId="2"/>
      <sheetData sheetId="3"/>
      <sheetData sheetId="4">
        <row r="71">
          <cell r="B71" t="str">
            <v>Teachers</v>
          </cell>
        </row>
        <row r="72">
          <cell r="B72" t="str">
            <v>Special Education Teachers</v>
          </cell>
        </row>
        <row r="73">
          <cell r="B73" t="str">
            <v>Eduacational Assistants/Aides</v>
          </cell>
        </row>
        <row r="74">
          <cell r="B74" t="str">
            <v>Elective Teachers</v>
          </cell>
        </row>
        <row r="75">
          <cell r="B75" t="str">
            <v>Other (Specify in Assumptions)</v>
          </cell>
        </row>
        <row r="76">
          <cell r="B76" t="str">
            <v>Total Instructional Compensation</v>
          </cell>
        </row>
        <row r="78">
          <cell r="B78" t="str">
            <v>Non-Instructional Staff</v>
          </cell>
        </row>
        <row r="79">
          <cell r="B79" t="str">
            <v>Clerical Staff</v>
          </cell>
        </row>
        <row r="80">
          <cell r="B80" t="str">
            <v>Custodial Staff</v>
          </cell>
        </row>
        <row r="81">
          <cell r="B81" t="str">
            <v>Operations</v>
          </cell>
        </row>
        <row r="82">
          <cell r="B82" t="str">
            <v>Social Workers/Counseling</v>
          </cell>
        </row>
        <row r="83">
          <cell r="B83" t="str">
            <v>Other (Specify in Assumptions)</v>
          </cell>
        </row>
      </sheetData>
      <sheetData sheetId="5"/>
      <sheetData sheetId="6">
        <row r="50">
          <cell r="B50" t="str">
            <v>Administrative Staff</v>
          </cell>
        </row>
        <row r="51">
          <cell r="B51" t="str">
            <v>Principal/School Leader</v>
          </cell>
        </row>
        <row r="52">
          <cell r="B52" t="str">
            <v>Assistant Principal</v>
          </cell>
        </row>
        <row r="53">
          <cell r="B53" t="str">
            <v>Special Education Coordinator</v>
          </cell>
        </row>
        <row r="54">
          <cell r="B54" t="str">
            <v>Deans, Directors</v>
          </cell>
        </row>
        <row r="55">
          <cell r="B55" t="str">
            <v>Other (Specify in Assumptions)</v>
          </cell>
        </row>
        <row r="56">
          <cell r="B56" t="str">
            <v>Total Administrative Compensation</v>
          </cell>
        </row>
        <row r="58">
          <cell r="B58" t="str">
            <v>Instructional Staff</v>
          </cell>
        </row>
        <row r="59">
          <cell r="B59" t="str">
            <v>Teachers</v>
          </cell>
        </row>
        <row r="60">
          <cell r="B60" t="str">
            <v>Special Education Teachers</v>
          </cell>
        </row>
        <row r="61">
          <cell r="B61" t="str">
            <v>Eduacational Assistants/Aides</v>
          </cell>
        </row>
        <row r="62">
          <cell r="B62" t="str">
            <v>Elective Teachers</v>
          </cell>
        </row>
        <row r="63">
          <cell r="B63" t="str">
            <v>Other (Specify in Assumptions)</v>
          </cell>
        </row>
        <row r="64">
          <cell r="B64" t="str">
            <v>Total Instructional Compensation</v>
          </cell>
        </row>
        <row r="66">
          <cell r="B66" t="str">
            <v>Non-Instructional Staff</v>
          </cell>
        </row>
        <row r="67">
          <cell r="B67" t="str">
            <v>Clerical Staff</v>
          </cell>
        </row>
        <row r="68">
          <cell r="B68" t="str">
            <v>Custodial Staff</v>
          </cell>
        </row>
        <row r="69">
          <cell r="B69" t="str">
            <v>Operations</v>
          </cell>
        </row>
        <row r="70">
          <cell r="B70" t="str">
            <v>Social Workers/Counseling</v>
          </cell>
        </row>
        <row r="71">
          <cell r="B71" t="str">
            <v>Other (Specify in Assumptions)</v>
          </cell>
        </row>
        <row r="72">
          <cell r="B72" t="str">
            <v>Total Non-Instructional  Compensation</v>
          </cell>
        </row>
        <row r="74">
          <cell r="B74" t="str">
            <v>Other Compensation</v>
          </cell>
        </row>
        <row r="75">
          <cell r="B75" t="str">
            <v>Other Compensation</v>
          </cell>
        </row>
        <row r="76">
          <cell r="B76" t="str">
            <v>Other Compensation</v>
          </cell>
        </row>
        <row r="77">
          <cell r="B77" t="str">
            <v>Other Compensation</v>
          </cell>
        </row>
        <row r="79">
          <cell r="B79" t="str">
            <v>Total Compensation</v>
          </cell>
        </row>
        <row r="86">
          <cell r="B86" t="str">
            <v xml:space="preserve">Social Security </v>
          </cell>
        </row>
        <row r="87">
          <cell r="B87" t="str">
            <v>Medicare</v>
          </cell>
        </row>
        <row r="88">
          <cell r="B88" t="str">
            <v>State Unemployment</v>
          </cell>
        </row>
        <row r="89">
          <cell r="B89" t="str">
            <v>Disability/Life Insurance</v>
          </cell>
        </row>
        <row r="90">
          <cell r="B90" t="str">
            <v>Workers Compensation Insurance</v>
          </cell>
        </row>
        <row r="91">
          <cell r="B91" t="str">
            <v>Other Fringe Benefits</v>
          </cell>
        </row>
        <row r="96">
          <cell r="B96" t="str">
            <v>Medical Insurance</v>
          </cell>
        </row>
        <row r="97">
          <cell r="B97" t="str">
            <v>Dental Insurance</v>
          </cell>
        </row>
        <row r="98">
          <cell r="B98" t="str">
            <v>Vision Insurance</v>
          </cell>
        </row>
        <row r="100">
          <cell r="B100" t="str">
            <v>TCRS Certified Legacy</v>
          </cell>
        </row>
        <row r="101">
          <cell r="B101" t="str">
            <v>TCRS Certified Hybrid</v>
          </cell>
        </row>
        <row r="102">
          <cell r="B102" t="str">
            <v>TCRS Classified Legacy</v>
          </cell>
        </row>
        <row r="103">
          <cell r="B103" t="str">
            <v>TCRS Classified Hybrid</v>
          </cell>
        </row>
        <row r="104">
          <cell r="B104" t="str">
            <v>Other Classified Retirement</v>
          </cell>
        </row>
        <row r="105">
          <cell r="B105" t="str">
            <v>Other Retirement</v>
          </cell>
        </row>
      </sheetData>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L18"/>
  <sheetViews>
    <sheetView topLeftCell="A4" workbookViewId="0">
      <selection activeCell="A8" sqref="A8:C18"/>
    </sheetView>
  </sheetViews>
  <sheetFormatPr defaultRowHeight="15" x14ac:dyDescent="0.25"/>
  <sheetData>
    <row r="6" spans="1:12" x14ac:dyDescent="0.25">
      <c r="A6" t="s">
        <v>0</v>
      </c>
      <c r="B6" t="s">
        <v>1</v>
      </c>
      <c r="C6" t="s">
        <v>2</v>
      </c>
      <c r="D6" t="s">
        <v>3</v>
      </c>
      <c r="E6" t="s">
        <v>4</v>
      </c>
      <c r="F6" t="s">
        <v>5</v>
      </c>
      <c r="G6" t="s">
        <v>6</v>
      </c>
      <c r="H6" t="s">
        <v>7</v>
      </c>
      <c r="I6" t="s">
        <v>8</v>
      </c>
      <c r="J6" t="s">
        <v>9</v>
      </c>
      <c r="K6" t="s">
        <v>10</v>
      </c>
      <c r="L6" t="s">
        <v>11</v>
      </c>
    </row>
    <row r="8" spans="1:12" x14ac:dyDescent="0.25">
      <c r="A8" t="s">
        <v>1</v>
      </c>
      <c r="B8" t="s">
        <v>2</v>
      </c>
      <c r="C8" t="s">
        <v>12</v>
      </c>
    </row>
    <row r="9" spans="1:12" x14ac:dyDescent="0.25">
      <c r="A9" t="s">
        <v>2</v>
      </c>
      <c r="B9" t="s">
        <v>3</v>
      </c>
      <c r="C9" t="s">
        <v>1</v>
      </c>
    </row>
    <row r="10" spans="1:12" x14ac:dyDescent="0.25">
      <c r="A10" t="s">
        <v>3</v>
      </c>
      <c r="B10" t="s">
        <v>4</v>
      </c>
      <c r="C10" t="s">
        <v>2</v>
      </c>
    </row>
    <row r="11" spans="1:12" x14ac:dyDescent="0.25">
      <c r="A11" t="s">
        <v>4</v>
      </c>
      <c r="B11" t="s">
        <v>5</v>
      </c>
      <c r="C11" t="s">
        <v>3</v>
      </c>
    </row>
    <row r="12" spans="1:12" x14ac:dyDescent="0.25">
      <c r="A12" t="s">
        <v>5</v>
      </c>
      <c r="B12" t="s">
        <v>6</v>
      </c>
      <c r="C12" t="s">
        <v>4</v>
      </c>
    </row>
    <row r="13" spans="1:12" x14ac:dyDescent="0.25">
      <c r="A13" t="s">
        <v>6</v>
      </c>
      <c r="B13" t="s">
        <v>7</v>
      </c>
      <c r="C13" t="s">
        <v>5</v>
      </c>
    </row>
    <row r="14" spans="1:12" x14ac:dyDescent="0.25">
      <c r="A14" t="s">
        <v>7</v>
      </c>
      <c r="B14" t="s">
        <v>8</v>
      </c>
      <c r="C14" t="s">
        <v>6</v>
      </c>
    </row>
    <row r="15" spans="1:12" x14ac:dyDescent="0.25">
      <c r="A15" t="s">
        <v>8</v>
      </c>
      <c r="B15" t="s">
        <v>9</v>
      </c>
      <c r="C15" t="s">
        <v>7</v>
      </c>
    </row>
    <row r="16" spans="1:12" x14ac:dyDescent="0.25">
      <c r="A16" t="s">
        <v>9</v>
      </c>
      <c r="B16" t="s">
        <v>10</v>
      </c>
      <c r="C16" t="s">
        <v>8</v>
      </c>
    </row>
    <row r="17" spans="1:3" x14ac:dyDescent="0.25">
      <c r="A17" t="s">
        <v>10</v>
      </c>
      <c r="B17" t="s">
        <v>11</v>
      </c>
      <c r="C17" t="s">
        <v>9</v>
      </c>
    </row>
    <row r="18" spans="1:3" x14ac:dyDescent="0.25">
      <c r="A18" t="s">
        <v>11</v>
      </c>
      <c r="B18" t="s">
        <v>13</v>
      </c>
      <c r="C18" t="s">
        <v>10</v>
      </c>
    </row>
  </sheetData>
  <phoneticPr fontId="1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sheetPr>
  <dimension ref="B1:G43"/>
  <sheetViews>
    <sheetView showGridLines="0" topLeftCell="A19" zoomScale="90" zoomScaleNormal="90" zoomScaleSheetLayoutView="100" workbookViewId="0">
      <selection activeCell="E11" sqref="E11"/>
    </sheetView>
  </sheetViews>
  <sheetFormatPr defaultColWidth="8.7109375" defaultRowHeight="15" x14ac:dyDescent="0.25"/>
  <cols>
    <col min="2" max="3" width="4.7109375" customWidth="1"/>
    <col min="4" max="4" width="40.7109375" customWidth="1"/>
    <col min="5" max="5" width="40.42578125" customWidth="1"/>
    <col min="6" max="7" width="4.7109375" customWidth="1"/>
  </cols>
  <sheetData>
    <row r="1" spans="2:7" ht="15.75" thickBot="1" x14ac:dyDescent="0.3"/>
    <row r="2" spans="2:7" x14ac:dyDescent="0.25">
      <c r="B2" s="5"/>
      <c r="C2" s="6"/>
      <c r="D2" s="204"/>
      <c r="E2" s="204"/>
      <c r="F2" s="6"/>
      <c r="G2" s="7"/>
    </row>
    <row r="3" spans="2:7" x14ac:dyDescent="0.25">
      <c r="B3" s="8"/>
      <c r="D3" s="205"/>
      <c r="E3" s="205"/>
      <c r="G3" s="9"/>
    </row>
    <row r="4" spans="2:7" x14ac:dyDescent="0.25">
      <c r="B4" s="8"/>
      <c r="D4" s="205"/>
      <c r="E4" s="205"/>
      <c r="G4" s="9"/>
    </row>
    <row r="5" spans="2:7" ht="27" customHeight="1" x14ac:dyDescent="0.25">
      <c r="B5" s="8"/>
      <c r="D5" s="205"/>
      <c r="E5" s="205"/>
      <c r="G5" s="9"/>
    </row>
    <row r="6" spans="2:7" ht="18.75" x14ac:dyDescent="0.3">
      <c r="B6" s="8"/>
      <c r="D6" s="211" t="s">
        <v>14</v>
      </c>
      <c r="E6" s="211"/>
      <c r="G6" s="9"/>
    </row>
    <row r="7" spans="2:7" ht="18.75" x14ac:dyDescent="0.3">
      <c r="B7" s="8"/>
      <c r="D7" s="211" t="s">
        <v>15</v>
      </c>
      <c r="E7" s="211"/>
      <c r="F7" s="157"/>
      <c r="G7" s="9"/>
    </row>
    <row r="8" spans="2:7" x14ac:dyDescent="0.25">
      <c r="B8" s="8"/>
      <c r="F8" s="11"/>
      <c r="G8" s="9"/>
    </row>
    <row r="9" spans="2:7" x14ac:dyDescent="0.25">
      <c r="B9" s="8"/>
      <c r="D9" s="206" t="s">
        <v>16</v>
      </c>
      <c r="E9" s="207"/>
      <c r="G9" s="9"/>
    </row>
    <row r="10" spans="2:7" x14ac:dyDescent="0.25">
      <c r="B10" s="8"/>
      <c r="G10" s="9"/>
    </row>
    <row r="11" spans="2:7" ht="31.5" x14ac:dyDescent="0.5">
      <c r="B11" s="8"/>
      <c r="D11" s="159" t="s">
        <v>17</v>
      </c>
      <c r="E11" s="155" t="s">
        <v>18</v>
      </c>
      <c r="F11" s="12"/>
      <c r="G11" s="158"/>
    </row>
    <row r="12" spans="2:7" ht="31.5" x14ac:dyDescent="0.5">
      <c r="B12" s="8"/>
      <c r="D12" s="159" t="s">
        <v>19</v>
      </c>
      <c r="E12" s="155" t="s">
        <v>20</v>
      </c>
      <c r="F12" s="12"/>
      <c r="G12" s="158"/>
    </row>
    <row r="13" spans="2:7" ht="31.5" x14ac:dyDescent="0.5">
      <c r="B13" s="8"/>
      <c r="D13" s="160" t="s">
        <v>21</v>
      </c>
      <c r="E13" s="155" t="s">
        <v>22</v>
      </c>
      <c r="F13" s="12"/>
      <c r="G13" s="158"/>
    </row>
    <row r="14" spans="2:7" ht="31.5" x14ac:dyDescent="0.5">
      <c r="B14" s="8"/>
      <c r="D14" s="159" t="s">
        <v>23</v>
      </c>
      <c r="E14" s="155" t="s">
        <v>24</v>
      </c>
      <c r="F14" s="12"/>
      <c r="G14" s="158"/>
    </row>
    <row r="15" spans="2:7" ht="31.5" x14ac:dyDescent="0.5">
      <c r="B15" s="8"/>
      <c r="D15" s="159" t="s">
        <v>25</v>
      </c>
      <c r="E15" s="155" t="s">
        <v>26</v>
      </c>
      <c r="F15" s="12"/>
      <c r="G15" s="158"/>
    </row>
    <row r="16" spans="2:7" ht="31.5" x14ac:dyDescent="0.5">
      <c r="B16" s="8"/>
      <c r="D16" s="159" t="s">
        <v>27</v>
      </c>
      <c r="E16" s="155" t="s">
        <v>28</v>
      </c>
      <c r="F16" s="12"/>
      <c r="G16" s="158"/>
    </row>
    <row r="17" spans="2:7" ht="31.5" x14ac:dyDescent="0.5">
      <c r="B17" s="8"/>
      <c r="D17" s="159" t="s">
        <v>29</v>
      </c>
      <c r="E17" s="155" t="s">
        <v>30</v>
      </c>
      <c r="F17" s="12"/>
      <c r="G17" s="158"/>
    </row>
    <row r="18" spans="2:7" ht="31.5" x14ac:dyDescent="0.5">
      <c r="B18" s="8"/>
      <c r="D18" s="159" t="s">
        <v>31</v>
      </c>
      <c r="E18" s="155" t="s">
        <v>32</v>
      </c>
      <c r="F18" s="12"/>
      <c r="G18" s="158"/>
    </row>
    <row r="19" spans="2:7" ht="30.75" customHeight="1" x14ac:dyDescent="0.5">
      <c r="B19" s="8"/>
      <c r="D19" s="159" t="s">
        <v>33</v>
      </c>
      <c r="E19" s="155" t="s">
        <v>34</v>
      </c>
      <c r="F19" s="12"/>
      <c r="G19" s="158"/>
    </row>
    <row r="20" spans="2:7" x14ac:dyDescent="0.25">
      <c r="B20" s="8"/>
      <c r="G20" s="9"/>
    </row>
    <row r="21" spans="2:7" x14ac:dyDescent="0.25">
      <c r="B21" s="8"/>
      <c r="D21" s="206" t="s">
        <v>35</v>
      </c>
      <c r="E21" s="207"/>
      <c r="F21" s="11"/>
      <c r="G21" s="9"/>
    </row>
    <row r="22" spans="2:7" ht="15.75" thickBot="1" x14ac:dyDescent="0.3">
      <c r="B22" s="8"/>
      <c r="G22" s="9"/>
    </row>
    <row r="23" spans="2:7" ht="15.75" thickBot="1" x14ac:dyDescent="0.3">
      <c r="B23" s="8"/>
      <c r="C23" s="13"/>
      <c r="D23" s="210" t="s">
        <v>36</v>
      </c>
      <c r="E23" s="205"/>
      <c r="G23" s="9"/>
    </row>
    <row r="24" spans="2:7" ht="6.6" customHeight="1" thickBot="1" x14ac:dyDescent="0.3">
      <c r="B24" s="8"/>
      <c r="G24" s="9"/>
    </row>
    <row r="25" spans="2:7" ht="15.75" thickBot="1" x14ac:dyDescent="0.3">
      <c r="B25" s="8"/>
      <c r="C25" s="91"/>
      <c r="D25" s="210" t="s">
        <v>37</v>
      </c>
      <c r="E25" s="205"/>
      <c r="G25" s="9"/>
    </row>
    <row r="26" spans="2:7" ht="6.6" customHeight="1" thickBot="1" x14ac:dyDescent="0.3">
      <c r="B26" s="8"/>
      <c r="G26" s="9"/>
    </row>
    <row r="27" spans="2:7" ht="15.75" thickBot="1" x14ac:dyDescent="0.3">
      <c r="B27" s="8"/>
      <c r="C27" s="14"/>
      <c r="D27" s="210" t="s">
        <v>38</v>
      </c>
      <c r="E27" s="205"/>
      <c r="G27" s="9"/>
    </row>
    <row r="28" spans="2:7" ht="7.35" customHeight="1" thickBot="1" x14ac:dyDescent="0.3">
      <c r="B28" s="8"/>
      <c r="G28" s="9"/>
    </row>
    <row r="29" spans="2:7" ht="15.75" thickBot="1" x14ac:dyDescent="0.3">
      <c r="B29" s="8"/>
      <c r="C29" s="15"/>
      <c r="D29" s="210" t="s">
        <v>39</v>
      </c>
      <c r="E29" s="205"/>
      <c r="G29" s="9"/>
    </row>
    <row r="30" spans="2:7" x14ac:dyDescent="0.25">
      <c r="B30" s="8"/>
      <c r="G30" s="9"/>
    </row>
    <row r="31" spans="2:7" x14ac:dyDescent="0.25">
      <c r="B31" s="8"/>
      <c r="D31" s="212" t="s">
        <v>40</v>
      </c>
      <c r="E31" s="205"/>
      <c r="G31" s="9"/>
    </row>
    <row r="32" spans="2:7" x14ac:dyDescent="0.25">
      <c r="B32" s="8"/>
      <c r="D32" s="205"/>
      <c r="E32" s="205"/>
      <c r="G32" s="9"/>
    </row>
    <row r="33" spans="2:7" x14ac:dyDescent="0.25">
      <c r="B33" s="8"/>
      <c r="D33" s="209"/>
      <c r="E33" s="209"/>
      <c r="G33" s="9"/>
    </row>
    <row r="34" spans="2:7" x14ac:dyDescent="0.25">
      <c r="B34" s="8"/>
      <c r="G34" s="9"/>
    </row>
    <row r="35" spans="2:7" x14ac:dyDescent="0.25">
      <c r="B35" s="8"/>
      <c r="D35" s="208" t="s">
        <v>41</v>
      </c>
      <c r="E35" s="208"/>
      <c r="G35" s="9"/>
    </row>
    <row r="36" spans="2:7" x14ac:dyDescent="0.25">
      <c r="B36" s="8"/>
      <c r="D36" s="156"/>
      <c r="E36" s="156"/>
      <c r="G36" s="9"/>
    </row>
    <row r="37" spans="2:7" x14ac:dyDescent="0.25">
      <c r="B37" s="8"/>
      <c r="D37" s="209"/>
      <c r="E37" s="209"/>
      <c r="G37" s="9"/>
    </row>
    <row r="38" spans="2:7" x14ac:dyDescent="0.25">
      <c r="B38" s="8"/>
      <c r="D38" s="209"/>
      <c r="E38" s="209"/>
      <c r="G38" s="9"/>
    </row>
    <row r="39" spans="2:7" ht="18.600000000000001" customHeight="1" x14ac:dyDescent="0.25">
      <c r="B39" s="8"/>
      <c r="D39" s="209"/>
      <c r="E39" s="209"/>
      <c r="G39" s="9"/>
    </row>
    <row r="40" spans="2:7" x14ac:dyDescent="0.25">
      <c r="B40" s="8"/>
      <c r="G40" s="9"/>
    </row>
    <row r="41" spans="2:7" x14ac:dyDescent="0.25">
      <c r="B41" s="8"/>
      <c r="G41" s="9"/>
    </row>
    <row r="42" spans="2:7" x14ac:dyDescent="0.25">
      <c r="B42" s="8"/>
      <c r="G42" s="9"/>
    </row>
    <row r="43" spans="2:7" ht="15.75" thickBot="1" x14ac:dyDescent="0.3">
      <c r="B43" s="17"/>
      <c r="C43" s="18"/>
      <c r="D43" s="18"/>
      <c r="E43" s="18" t="s">
        <v>42</v>
      </c>
      <c r="F43" s="18"/>
      <c r="G43" s="19"/>
    </row>
  </sheetData>
  <mergeCells count="12">
    <mergeCell ref="D2:E5"/>
    <mergeCell ref="D9:E9"/>
    <mergeCell ref="D35:E35"/>
    <mergeCell ref="D37:E39"/>
    <mergeCell ref="D27:E27"/>
    <mergeCell ref="D29:E29"/>
    <mergeCell ref="D6:E6"/>
    <mergeCell ref="D7:E7"/>
    <mergeCell ref="D21:E21"/>
    <mergeCell ref="D23:E23"/>
    <mergeCell ref="D25:E25"/>
    <mergeCell ref="D31:E33"/>
  </mergeCells>
  <hyperlinks>
    <hyperlink ref="D11" location="'1) Proposed School Information'!A1" display="1) Proposed School Information" xr:uid="{00000000-0004-0000-0100-000000000000}"/>
    <hyperlink ref="D12" location="'2) Student Assumptions'!A1" display="2) Student Assumptions" xr:uid="{00000000-0004-0000-0100-000001000000}"/>
    <hyperlink ref="D16" location="'6) Year 1 Budget'!A1" display="6) Year 1 Budget" xr:uid="{00000000-0004-0000-0100-000002000000}"/>
    <hyperlink ref="D13" location="'3) Pre-Opening Budget'!A1" display="3) Pre-Opening Budget" xr:uid="{00000000-0004-0000-0100-000003000000}"/>
    <hyperlink ref="D14" location="'4) Pre-Opening Cash Flow'!A1" display="4) Pre-Opening Cash Flow" xr:uid="{00000000-0004-0000-0100-000004000000}"/>
    <hyperlink ref="D17" location="'7) Year 1 Cash Flow'!A1" display="7) Year 1 Cash Flow" xr:uid="{00000000-0004-0000-0100-000005000000}"/>
    <hyperlink ref="D18" location="'8) Year 2 through 10 Budget'!A1" display="8) Years 2 through 10 Budget" xr:uid="{00000000-0004-0000-0100-000006000000}"/>
    <hyperlink ref="D15" location="'5) Year 1-10 Staff Assumptions'!A1" display="5) Years 1-10 Staff Assumptions" xr:uid="{00000000-0004-0000-0100-000007000000}"/>
    <hyperlink ref="D19" location="'9) Summary'!A1" display="9) Summary" xr:uid="{00000000-0004-0000-0100-000008000000}"/>
  </hyperlinks>
  <pageMargins left="0.7" right="0.7" top="0.75" bottom="0.75" header="0.3" footer="0.3"/>
  <pageSetup scale="77" orientation="portrait" r:id="rId1"/>
  <headerFooter>
    <oddFooter>&amp;L&amp;A&amp;RPage &amp;P of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B1:P27"/>
  <sheetViews>
    <sheetView showGridLines="0" tabSelected="1" topLeftCell="A12" zoomScale="70" zoomScaleNormal="70" workbookViewId="0">
      <selection activeCell="L32" sqref="L32"/>
    </sheetView>
  </sheetViews>
  <sheetFormatPr defaultColWidth="8.7109375" defaultRowHeight="15" x14ac:dyDescent="0.25"/>
  <cols>
    <col min="1" max="1" width="8.7109375" style="162"/>
    <col min="2" max="3" width="4.7109375" style="162" customWidth="1"/>
    <col min="4" max="4" width="32.85546875" style="162" customWidth="1"/>
    <col min="5" max="14" width="6.7109375" style="162" customWidth="1"/>
    <col min="15" max="16" width="4.7109375" style="162" customWidth="1"/>
    <col min="17" max="16384" width="8.7109375" style="162"/>
  </cols>
  <sheetData>
    <row r="1" spans="2:16" ht="15.75" thickBot="1" x14ac:dyDescent="0.3"/>
    <row r="2" spans="2:16" x14ac:dyDescent="0.25">
      <c r="B2" s="171"/>
      <c r="C2" s="172"/>
      <c r="D2" s="172"/>
      <c r="E2" s="172"/>
      <c r="F2" s="172"/>
      <c r="G2" s="172"/>
      <c r="H2" s="172"/>
      <c r="I2" s="172"/>
      <c r="J2" s="172"/>
      <c r="K2" s="172"/>
      <c r="L2" s="172"/>
      <c r="M2" s="172"/>
      <c r="N2" s="172"/>
      <c r="O2" s="172"/>
      <c r="P2" s="173"/>
    </row>
    <row r="3" spans="2:16" x14ac:dyDescent="0.25">
      <c r="B3" s="161"/>
      <c r="P3" s="164"/>
    </row>
    <row r="4" spans="2:16" x14ac:dyDescent="0.25">
      <c r="B4" s="161"/>
      <c r="P4" s="164"/>
    </row>
    <row r="5" spans="2:16" x14ac:dyDescent="0.25">
      <c r="B5" s="161"/>
      <c r="P5" s="164"/>
    </row>
    <row r="6" spans="2:16" ht="18.75" x14ac:dyDescent="0.3">
      <c r="B6" s="161"/>
      <c r="D6" s="216" t="str">
        <f>IF(E12="","ENTER SCHOOL NAME BELOW",E12)</f>
        <v>ENTER SCHOOL NAME BELOW</v>
      </c>
      <c r="E6" s="216"/>
      <c r="F6" s="217"/>
      <c r="G6" s="217"/>
      <c r="H6" s="217"/>
      <c r="I6" s="217"/>
      <c r="J6" s="217"/>
      <c r="K6" s="217"/>
      <c r="L6" s="217"/>
      <c r="M6" s="217"/>
      <c r="N6" s="217"/>
      <c r="P6" s="164"/>
    </row>
    <row r="7" spans="2:16" ht="18.75" x14ac:dyDescent="0.3">
      <c r="B7" s="161"/>
      <c r="D7" s="216" t="s">
        <v>43</v>
      </c>
      <c r="E7" s="216"/>
      <c r="F7" s="218"/>
      <c r="G7" s="218"/>
      <c r="H7" s="218"/>
      <c r="I7" s="218"/>
      <c r="J7" s="218"/>
      <c r="K7" s="218"/>
      <c r="L7" s="218"/>
      <c r="M7" s="218"/>
      <c r="N7" s="218"/>
      <c r="O7" s="174"/>
      <c r="P7" s="164"/>
    </row>
    <row r="8" spans="2:16" ht="18.75" x14ac:dyDescent="0.3">
      <c r="B8" s="161"/>
      <c r="D8" s="216" t="s">
        <v>44</v>
      </c>
      <c r="E8" s="216"/>
      <c r="F8" s="217"/>
      <c r="G8" s="217"/>
      <c r="H8" s="217"/>
      <c r="I8" s="217"/>
      <c r="J8" s="217"/>
      <c r="K8" s="217"/>
      <c r="L8" s="217"/>
      <c r="M8" s="217"/>
      <c r="N8" s="217"/>
      <c r="P8" s="164"/>
    </row>
    <row r="9" spans="2:16" x14ac:dyDescent="0.25">
      <c r="B9" s="161"/>
      <c r="D9" s="219"/>
      <c r="E9" s="220"/>
      <c r="F9" s="217"/>
      <c r="G9" s="217"/>
      <c r="H9" s="217"/>
      <c r="I9" s="217"/>
      <c r="J9" s="217"/>
      <c r="K9" s="217"/>
      <c r="L9" s="217"/>
      <c r="M9" s="217"/>
      <c r="N9" s="217"/>
      <c r="P9" s="164"/>
    </row>
    <row r="10" spans="2:16" x14ac:dyDescent="0.25">
      <c r="B10" s="161"/>
      <c r="P10" s="164"/>
    </row>
    <row r="11" spans="2:16" x14ac:dyDescent="0.25">
      <c r="B11" s="161"/>
      <c r="P11" s="164"/>
    </row>
    <row r="12" spans="2:16" x14ac:dyDescent="0.25">
      <c r="B12" s="161"/>
      <c r="D12" s="162" t="s">
        <v>45</v>
      </c>
      <c r="E12" s="213"/>
      <c r="F12" s="214"/>
      <c r="G12" s="214"/>
      <c r="H12" s="214"/>
      <c r="I12" s="214"/>
      <c r="J12" s="214"/>
      <c r="K12" s="214"/>
      <c r="L12" s="214"/>
      <c r="M12" s="214"/>
      <c r="N12" s="214"/>
      <c r="O12" s="163"/>
      <c r="P12" s="164"/>
    </row>
    <row r="13" spans="2:16" x14ac:dyDescent="0.25">
      <c r="B13" s="161"/>
      <c r="D13" s="162" t="s">
        <v>46</v>
      </c>
      <c r="E13" s="213"/>
      <c r="F13" s="214"/>
      <c r="G13" s="214"/>
      <c r="H13" s="214"/>
      <c r="I13" s="214"/>
      <c r="J13" s="214"/>
      <c r="K13" s="214"/>
      <c r="L13" s="214"/>
      <c r="M13" s="214"/>
      <c r="N13" s="214"/>
      <c r="O13" s="163"/>
      <c r="P13" s="164"/>
    </row>
    <row r="14" spans="2:16" x14ac:dyDescent="0.25">
      <c r="B14" s="161"/>
      <c r="D14" s="162" t="s">
        <v>47</v>
      </c>
      <c r="E14" s="215"/>
      <c r="F14" s="214"/>
      <c r="G14" s="214"/>
      <c r="H14" s="214"/>
      <c r="I14" s="214"/>
      <c r="J14" s="214"/>
      <c r="K14" s="214"/>
      <c r="L14" s="214"/>
      <c r="M14" s="214"/>
      <c r="N14" s="214"/>
      <c r="O14" s="163"/>
      <c r="P14" s="164"/>
    </row>
    <row r="15" spans="2:16" x14ac:dyDescent="0.25">
      <c r="B15" s="161"/>
      <c r="D15" s="162" t="s">
        <v>48</v>
      </c>
      <c r="E15" s="213"/>
      <c r="F15" s="214"/>
      <c r="G15" s="214"/>
      <c r="H15" s="214"/>
      <c r="I15" s="214"/>
      <c r="J15" s="214"/>
      <c r="K15" s="214"/>
      <c r="L15" s="214"/>
      <c r="M15" s="214"/>
      <c r="N15" s="214"/>
      <c r="O15" s="163"/>
      <c r="P15" s="164"/>
    </row>
    <row r="16" spans="2:16" x14ac:dyDescent="0.25">
      <c r="B16" s="161"/>
      <c r="D16" s="162" t="s">
        <v>49</v>
      </c>
      <c r="E16" s="213"/>
      <c r="F16" s="214"/>
      <c r="G16" s="214"/>
      <c r="H16" s="214"/>
      <c r="I16" s="214"/>
      <c r="J16" s="214"/>
      <c r="K16" s="214"/>
      <c r="L16" s="214"/>
      <c r="M16" s="214"/>
      <c r="N16" s="214"/>
      <c r="O16" s="163"/>
      <c r="P16" s="164"/>
    </row>
    <row r="17" spans="2:16" x14ac:dyDescent="0.25">
      <c r="B17" s="161"/>
      <c r="E17" s="163"/>
      <c r="F17" s="163"/>
      <c r="G17" s="163"/>
      <c r="H17" s="163"/>
      <c r="I17" s="163"/>
      <c r="J17" s="163"/>
      <c r="K17" s="163"/>
      <c r="L17" s="163"/>
      <c r="M17" s="163"/>
      <c r="N17" s="163"/>
      <c r="O17" s="163"/>
      <c r="P17" s="164"/>
    </row>
    <row r="18" spans="2:16" x14ac:dyDescent="0.25">
      <c r="B18" s="161"/>
      <c r="D18" s="162" t="s">
        <v>50</v>
      </c>
      <c r="E18" s="213"/>
      <c r="F18" s="214"/>
      <c r="G18" s="214"/>
      <c r="H18" s="214"/>
      <c r="I18" s="214"/>
      <c r="J18" s="214"/>
      <c r="K18" s="214"/>
      <c r="L18" s="214"/>
      <c r="M18" s="214"/>
      <c r="N18" s="214"/>
      <c r="O18" s="163"/>
      <c r="P18" s="164"/>
    </row>
    <row r="19" spans="2:16" x14ac:dyDescent="0.25">
      <c r="B19" s="161"/>
      <c r="D19" s="162" t="s">
        <v>51</v>
      </c>
      <c r="E19" s="213"/>
      <c r="F19" s="214"/>
      <c r="G19" s="214"/>
      <c r="H19" s="214"/>
      <c r="I19" s="214"/>
      <c r="J19" s="214"/>
      <c r="K19" s="214"/>
      <c r="L19" s="214"/>
      <c r="M19" s="214"/>
      <c r="N19" s="214"/>
      <c r="O19" s="163"/>
      <c r="P19" s="164"/>
    </row>
    <row r="20" spans="2:16" x14ac:dyDescent="0.25">
      <c r="B20" s="161"/>
      <c r="D20" s="162" t="s">
        <v>52</v>
      </c>
      <c r="E20" s="213"/>
      <c r="F20" s="214"/>
      <c r="G20" s="214"/>
      <c r="H20" s="214"/>
      <c r="I20" s="214"/>
      <c r="J20" s="214"/>
      <c r="K20" s="214"/>
      <c r="L20" s="214"/>
      <c r="M20" s="214"/>
      <c r="N20" s="214"/>
      <c r="O20" s="163"/>
      <c r="P20" s="164"/>
    </row>
    <row r="21" spans="2:16" x14ac:dyDescent="0.25">
      <c r="B21" s="161"/>
      <c r="D21" s="162" t="s">
        <v>53</v>
      </c>
      <c r="E21" s="221" t="s">
        <v>4</v>
      </c>
      <c r="F21" s="222"/>
      <c r="G21" s="222"/>
      <c r="H21" s="222"/>
      <c r="I21" s="222"/>
      <c r="J21" s="222"/>
      <c r="K21" s="222"/>
      <c r="L21" s="222"/>
      <c r="M21" s="222"/>
      <c r="N21" s="222"/>
      <c r="O21" s="163"/>
      <c r="P21" s="164"/>
    </row>
    <row r="22" spans="2:16" x14ac:dyDescent="0.25">
      <c r="B22" s="161"/>
      <c r="O22" s="163"/>
      <c r="P22" s="164"/>
    </row>
    <row r="23" spans="2:16" x14ac:dyDescent="0.25">
      <c r="B23" s="161"/>
      <c r="E23" s="165" t="s">
        <v>54</v>
      </c>
      <c r="F23" s="165" t="s">
        <v>55</v>
      </c>
      <c r="G23" s="165" t="s">
        <v>56</v>
      </c>
      <c r="H23" s="165" t="s">
        <v>57</v>
      </c>
      <c r="I23" s="165" t="s">
        <v>58</v>
      </c>
      <c r="J23" s="165"/>
      <c r="K23" s="165"/>
      <c r="L23" s="165"/>
      <c r="M23" s="165"/>
      <c r="N23" s="165"/>
      <c r="O23" s="163"/>
      <c r="P23" s="164"/>
    </row>
    <row r="24" spans="2:16" x14ac:dyDescent="0.25">
      <c r="B24" s="161"/>
      <c r="D24" s="162" t="s">
        <v>59</v>
      </c>
      <c r="E24" s="166">
        <f>'2) Student Assumptions'!E29</f>
        <v>0</v>
      </c>
      <c r="F24" s="166">
        <f>'2) Student Assumptions'!F29</f>
        <v>0</v>
      </c>
      <c r="G24" s="166">
        <f>'2) Student Assumptions'!G29</f>
        <v>0</v>
      </c>
      <c r="H24" s="166">
        <f>'2) Student Assumptions'!H29</f>
        <v>0</v>
      </c>
      <c r="I24" s="166">
        <f>'2) Student Assumptions'!I29</f>
        <v>0</v>
      </c>
      <c r="J24" s="167"/>
      <c r="K24" s="167"/>
      <c r="L24" s="167"/>
      <c r="M24" s="167"/>
      <c r="N24" s="167"/>
      <c r="P24" s="164"/>
    </row>
    <row r="25" spans="2:16" ht="14.65" customHeight="1" x14ac:dyDescent="0.25">
      <c r="B25" s="161"/>
      <c r="E25" s="219" t="s">
        <v>60</v>
      </c>
      <c r="F25" s="220"/>
      <c r="G25" s="223"/>
      <c r="H25" s="223"/>
      <c r="I25" s="223"/>
      <c r="J25" s="223"/>
      <c r="K25" s="223"/>
      <c r="L25" s="223"/>
      <c r="M25" s="223"/>
      <c r="N25" s="223"/>
      <c r="P25" s="164"/>
    </row>
    <row r="26" spans="2:16" x14ac:dyDescent="0.25">
      <c r="B26" s="161"/>
      <c r="P26" s="164"/>
    </row>
    <row r="27" spans="2:16" ht="15.75" thickBot="1" x14ac:dyDescent="0.3">
      <c r="B27" s="168"/>
      <c r="C27" s="169"/>
      <c r="D27" s="169"/>
      <c r="E27" s="169"/>
      <c r="F27" s="169"/>
      <c r="G27" s="169"/>
      <c r="H27" s="169"/>
      <c r="I27" s="169"/>
      <c r="J27" s="169"/>
      <c r="K27" s="169"/>
      <c r="L27" s="169"/>
      <c r="M27" s="169"/>
      <c r="N27" s="169"/>
      <c r="O27" s="169"/>
      <c r="P27" s="170"/>
    </row>
  </sheetData>
  <mergeCells count="14">
    <mergeCell ref="E18:N18"/>
    <mergeCell ref="E19:N19"/>
    <mergeCell ref="E20:N20"/>
    <mergeCell ref="E21:N21"/>
    <mergeCell ref="E25:N25"/>
    <mergeCell ref="E13:N13"/>
    <mergeCell ref="E14:N14"/>
    <mergeCell ref="E15:N15"/>
    <mergeCell ref="E16:N16"/>
    <mergeCell ref="D6:N6"/>
    <mergeCell ref="D7:N7"/>
    <mergeCell ref="D8:N8"/>
    <mergeCell ref="D9:N9"/>
    <mergeCell ref="E12:N1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5AAFE9A-A80A-4E6C-B82F-A262CEBD0FFE}">
          <x14:formula1>
            <xm:f>Source!$A$6:$L$6</xm:f>
          </x14:formula1>
          <xm:sqref>E21:N21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pageSetUpPr fitToPage="1"/>
  </sheetPr>
  <dimension ref="B1:P78"/>
  <sheetViews>
    <sheetView showGridLines="0" topLeftCell="B1" zoomScale="75" zoomScaleNormal="75" zoomScaleSheetLayoutView="100" workbookViewId="0">
      <selection activeCell="U70" sqref="U70"/>
    </sheetView>
  </sheetViews>
  <sheetFormatPr defaultColWidth="8.7109375" defaultRowHeight="15" x14ac:dyDescent="0.25"/>
  <cols>
    <col min="1" max="1" width="8.7109375" style="162"/>
    <col min="2" max="2" width="28.5703125" style="162" customWidth="1"/>
    <col min="3" max="3" width="3" style="162" customWidth="1"/>
    <col min="4" max="4" width="3.42578125" style="162" customWidth="1"/>
    <col min="5" max="9" width="11.140625" style="162" customWidth="1"/>
    <col min="10" max="10" width="9.7109375" style="162" customWidth="1"/>
    <col min="11" max="14" width="9.7109375" style="162" hidden="1" customWidth="1"/>
    <col min="15" max="15" width="4.7109375" style="162" hidden="1" customWidth="1"/>
    <col min="16" max="17" width="4.7109375" style="162" customWidth="1"/>
    <col min="18" max="16384" width="8.7109375" style="162"/>
  </cols>
  <sheetData>
    <row r="1" spans="2:16" ht="15.75" thickBot="1" x14ac:dyDescent="0.3"/>
    <row r="2" spans="2:16" x14ac:dyDescent="0.25">
      <c r="B2" s="171"/>
      <c r="C2" s="172"/>
      <c r="D2" s="172"/>
      <c r="E2" s="172"/>
      <c r="F2" s="172"/>
      <c r="G2" s="172"/>
      <c r="H2" s="172"/>
      <c r="I2" s="172"/>
      <c r="J2" s="172"/>
      <c r="K2" s="172"/>
      <c r="L2" s="172"/>
      <c r="M2" s="172"/>
      <c r="N2" s="172"/>
      <c r="O2" s="172"/>
      <c r="P2" s="173"/>
    </row>
    <row r="3" spans="2:16" ht="18.75" x14ac:dyDescent="0.3">
      <c r="B3" s="161"/>
      <c r="E3" s="216" t="str">
        <f>IF('1) Proposed School Information'!E12="","ENTER SCHOOL NAME ON PROPOSED SCHOOL INFO SHEET",'1) Proposed School Information'!E12)</f>
        <v>ENTER SCHOOL NAME ON PROPOSED SCHOOL INFO SHEET</v>
      </c>
      <c r="F3" s="216"/>
      <c r="G3" s="217"/>
      <c r="H3" s="217"/>
      <c r="I3" s="217"/>
      <c r="J3" s="217"/>
      <c r="K3" s="217"/>
      <c r="L3" s="217"/>
      <c r="M3" s="217"/>
      <c r="N3" s="217"/>
      <c r="P3" s="164"/>
    </row>
    <row r="4" spans="2:16" ht="18.75" x14ac:dyDescent="0.3">
      <c r="B4" s="161"/>
      <c r="E4" s="216" t="s">
        <v>14</v>
      </c>
      <c r="F4" s="216"/>
      <c r="G4" s="217"/>
      <c r="H4" s="217"/>
      <c r="I4" s="217"/>
      <c r="J4" s="217"/>
      <c r="K4" s="217"/>
      <c r="L4" s="217"/>
      <c r="M4" s="217"/>
      <c r="N4" s="217"/>
      <c r="P4" s="164"/>
    </row>
    <row r="5" spans="2:16" ht="18.75" x14ac:dyDescent="0.3">
      <c r="B5" s="161"/>
      <c r="E5" s="216" t="s">
        <v>61</v>
      </c>
      <c r="F5" s="216"/>
      <c r="G5" s="217"/>
      <c r="H5" s="217"/>
      <c r="I5" s="217"/>
      <c r="J5" s="217"/>
      <c r="K5" s="217"/>
      <c r="L5" s="217"/>
      <c r="M5" s="217"/>
      <c r="N5" s="217"/>
      <c r="P5" s="164"/>
    </row>
    <row r="6" spans="2:16" x14ac:dyDescent="0.25">
      <c r="B6" s="161"/>
      <c r="P6" s="164"/>
    </row>
    <row r="7" spans="2:16" x14ac:dyDescent="0.25">
      <c r="B7" s="161"/>
      <c r="P7" s="164"/>
    </row>
    <row r="8" spans="2:16" x14ac:dyDescent="0.25">
      <c r="B8" s="161"/>
      <c r="E8" s="219" t="s">
        <v>62</v>
      </c>
      <c r="F8" s="220"/>
      <c r="G8" s="223"/>
      <c r="H8" s="223"/>
      <c r="I8" s="223"/>
      <c r="J8" s="223"/>
      <c r="K8" s="223"/>
      <c r="L8" s="223"/>
      <c r="M8" s="223"/>
      <c r="N8" s="223"/>
      <c r="P8" s="164"/>
    </row>
    <row r="9" spans="2:16" x14ac:dyDescent="0.25">
      <c r="B9" s="161"/>
      <c r="P9" s="164"/>
    </row>
    <row r="10" spans="2:16" x14ac:dyDescent="0.25">
      <c r="B10" s="175"/>
      <c r="C10" s="176"/>
      <c r="D10" s="177"/>
      <c r="E10" s="178" t="s">
        <v>54</v>
      </c>
      <c r="F10" s="178" t="s">
        <v>55</v>
      </c>
      <c r="G10" s="178" t="s">
        <v>56</v>
      </c>
      <c r="H10" s="178" t="s">
        <v>57</v>
      </c>
      <c r="I10" s="178" t="s">
        <v>58</v>
      </c>
      <c r="J10" s="179"/>
      <c r="K10" s="179"/>
      <c r="L10" s="179"/>
      <c r="M10" s="179"/>
      <c r="N10" s="179"/>
      <c r="P10" s="164"/>
    </row>
    <row r="11" spans="2:16" x14ac:dyDescent="0.25">
      <c r="B11" s="175"/>
      <c r="C11" s="176"/>
      <c r="D11" s="177"/>
      <c r="E11" s="178" t="str">
        <f>IF('1) Proposed School Information'!E21="Select Year"," ",'1) Proposed School Information'!E21)</f>
        <v>2024-25</v>
      </c>
      <c r="F11" s="178" t="str">
        <f>IF(E11=" "," ",VLOOKUP(E11,Source!$A$8:$B$17,2,FALSE))</f>
        <v>2025-26</v>
      </c>
      <c r="G11" s="178" t="str">
        <f>IF(F11=" "," ",VLOOKUP(F11,Source!$A$8:$B$17,2,FALSE))</f>
        <v>2026-27</v>
      </c>
      <c r="H11" s="178" t="str">
        <f>IF(G11=" "," ",VLOOKUP(G11,Source!$A$8:$B$17,2,FALSE))</f>
        <v>2027-28</v>
      </c>
      <c r="I11" s="178" t="str">
        <f>IF(H11=" "," ",VLOOKUP(H11,Source!$A$8:$B$17,2,FALSE))</f>
        <v>2028-29</v>
      </c>
      <c r="J11" s="179"/>
      <c r="K11" s="179"/>
      <c r="L11" s="179"/>
      <c r="M11" s="179"/>
      <c r="N11" s="179"/>
      <c r="P11" s="164"/>
    </row>
    <row r="12" spans="2:16" x14ac:dyDescent="0.25">
      <c r="B12" s="175"/>
      <c r="C12" s="176"/>
      <c r="D12" s="176"/>
      <c r="E12" s="180"/>
      <c r="F12" s="180"/>
      <c r="G12" s="180"/>
      <c r="H12" s="180"/>
      <c r="I12" s="180"/>
      <c r="J12" s="180"/>
      <c r="K12" s="180"/>
      <c r="L12" s="180"/>
      <c r="M12" s="180"/>
      <c r="N12" s="180"/>
      <c r="P12" s="164"/>
    </row>
    <row r="13" spans="2:16" ht="30" x14ac:dyDescent="0.25">
      <c r="B13" s="181" t="s">
        <v>63</v>
      </c>
      <c r="C13" s="176"/>
      <c r="D13" s="176"/>
      <c r="E13" s="33">
        <v>0</v>
      </c>
      <c r="F13" s="33">
        <v>0</v>
      </c>
      <c r="G13" s="33">
        <v>0</v>
      </c>
      <c r="H13" s="33">
        <v>0</v>
      </c>
      <c r="I13" s="33">
        <v>0</v>
      </c>
      <c r="J13" s="182"/>
      <c r="K13" s="182"/>
      <c r="L13" s="182"/>
      <c r="M13" s="182"/>
      <c r="N13" s="182"/>
      <c r="P13" s="164"/>
    </row>
    <row r="14" spans="2:16" x14ac:dyDescent="0.25">
      <c r="B14" s="175"/>
      <c r="C14" s="176"/>
      <c r="D14" s="176"/>
      <c r="E14" s="180"/>
      <c r="F14" s="180"/>
      <c r="G14" s="180"/>
      <c r="H14" s="180"/>
      <c r="I14" s="180"/>
      <c r="J14" s="180"/>
      <c r="K14" s="180"/>
      <c r="L14" s="180"/>
      <c r="M14" s="180"/>
      <c r="N14" s="180"/>
      <c r="P14" s="164"/>
    </row>
    <row r="15" spans="2:16" x14ac:dyDescent="0.25">
      <c r="B15" s="175" t="s">
        <v>64</v>
      </c>
      <c r="C15" s="176"/>
      <c r="E15" s="33">
        <v>0</v>
      </c>
      <c r="F15" s="33">
        <v>0</v>
      </c>
      <c r="G15" s="33">
        <v>0</v>
      </c>
      <c r="H15" s="33">
        <v>0</v>
      </c>
      <c r="I15" s="33">
        <v>0</v>
      </c>
      <c r="J15" s="182"/>
      <c r="K15" s="182"/>
      <c r="L15" s="182"/>
      <c r="M15" s="182"/>
      <c r="N15" s="182"/>
      <c r="P15" s="164"/>
    </row>
    <row r="16" spans="2:16" x14ac:dyDescent="0.25">
      <c r="B16" s="175" t="s">
        <v>65</v>
      </c>
      <c r="C16" s="176"/>
      <c r="E16" s="33">
        <v>0</v>
      </c>
      <c r="F16" s="33">
        <v>0</v>
      </c>
      <c r="G16" s="33">
        <v>0</v>
      </c>
      <c r="H16" s="33">
        <v>0</v>
      </c>
      <c r="I16" s="33">
        <v>0</v>
      </c>
      <c r="J16" s="182"/>
      <c r="K16" s="182"/>
      <c r="L16" s="182"/>
      <c r="M16" s="182"/>
      <c r="N16" s="182"/>
      <c r="P16" s="164"/>
    </row>
    <row r="17" spans="2:16" x14ac:dyDescent="0.25">
      <c r="B17" s="175" t="s">
        <v>66</v>
      </c>
      <c r="C17" s="176"/>
      <c r="E17" s="33">
        <v>0</v>
      </c>
      <c r="F17" s="33">
        <v>0</v>
      </c>
      <c r="G17" s="33">
        <v>0</v>
      </c>
      <c r="H17" s="33">
        <v>0</v>
      </c>
      <c r="I17" s="33">
        <v>0</v>
      </c>
      <c r="J17" s="182"/>
      <c r="K17" s="182"/>
      <c r="L17" s="182"/>
      <c r="M17" s="182"/>
      <c r="N17" s="182"/>
      <c r="P17" s="164"/>
    </row>
    <row r="18" spans="2:16" x14ac:dyDescent="0.25">
      <c r="B18" s="175" t="s">
        <v>67</v>
      </c>
      <c r="C18" s="176"/>
      <c r="E18" s="33">
        <v>0</v>
      </c>
      <c r="F18" s="33">
        <v>0</v>
      </c>
      <c r="G18" s="33">
        <v>0</v>
      </c>
      <c r="H18" s="33">
        <v>0</v>
      </c>
      <c r="I18" s="33">
        <v>0</v>
      </c>
      <c r="J18" s="182"/>
      <c r="K18" s="182"/>
      <c r="L18" s="182"/>
      <c r="M18" s="182"/>
      <c r="N18" s="182"/>
      <c r="P18" s="164"/>
    </row>
    <row r="19" spans="2:16" x14ac:dyDescent="0.25">
      <c r="B19" s="175" t="s">
        <v>68</v>
      </c>
      <c r="C19" s="176"/>
      <c r="E19" s="33">
        <v>0</v>
      </c>
      <c r="F19" s="33">
        <v>0</v>
      </c>
      <c r="G19" s="33">
        <v>0</v>
      </c>
      <c r="H19" s="33">
        <v>0</v>
      </c>
      <c r="I19" s="33">
        <v>0</v>
      </c>
      <c r="J19" s="182"/>
      <c r="K19" s="182"/>
      <c r="L19" s="182"/>
      <c r="M19" s="182"/>
      <c r="N19" s="182"/>
      <c r="P19" s="164"/>
    </row>
    <row r="20" spans="2:16" x14ac:dyDescent="0.25">
      <c r="B20" s="175" t="s">
        <v>69</v>
      </c>
      <c r="C20" s="176"/>
      <c r="E20" s="33">
        <v>0</v>
      </c>
      <c r="F20" s="33">
        <v>0</v>
      </c>
      <c r="G20" s="33">
        <v>0</v>
      </c>
      <c r="H20" s="33">
        <v>0</v>
      </c>
      <c r="I20" s="33">
        <v>0</v>
      </c>
      <c r="J20" s="182"/>
      <c r="K20" s="182"/>
      <c r="L20" s="182"/>
      <c r="M20" s="182"/>
      <c r="N20" s="182"/>
      <c r="P20" s="164"/>
    </row>
    <row r="21" spans="2:16" x14ac:dyDescent="0.25">
      <c r="B21" s="175" t="s">
        <v>70</v>
      </c>
      <c r="C21" s="176"/>
      <c r="E21" s="33">
        <v>0</v>
      </c>
      <c r="F21" s="33">
        <v>0</v>
      </c>
      <c r="G21" s="33">
        <v>0</v>
      </c>
      <c r="H21" s="33">
        <v>0</v>
      </c>
      <c r="I21" s="33">
        <v>0</v>
      </c>
      <c r="J21" s="182"/>
      <c r="K21" s="182"/>
      <c r="L21" s="182"/>
      <c r="M21" s="182"/>
      <c r="N21" s="182"/>
      <c r="P21" s="164"/>
    </row>
    <row r="22" spans="2:16" x14ac:dyDescent="0.25">
      <c r="B22" s="175" t="s">
        <v>71</v>
      </c>
      <c r="C22" s="176"/>
      <c r="E22" s="33">
        <v>0</v>
      </c>
      <c r="F22" s="33">
        <v>0</v>
      </c>
      <c r="G22" s="33">
        <v>0</v>
      </c>
      <c r="H22" s="33">
        <v>0</v>
      </c>
      <c r="I22" s="33">
        <v>0</v>
      </c>
      <c r="J22" s="182"/>
      <c r="K22" s="182"/>
      <c r="L22" s="182"/>
      <c r="M22" s="182"/>
      <c r="N22" s="182"/>
      <c r="P22" s="164"/>
    </row>
    <row r="23" spans="2:16" x14ac:dyDescent="0.25">
      <c r="B23" s="175" t="s">
        <v>72</v>
      </c>
      <c r="C23" s="176"/>
      <c r="E23" s="33">
        <v>0</v>
      </c>
      <c r="F23" s="33">
        <v>0</v>
      </c>
      <c r="G23" s="33">
        <v>0</v>
      </c>
      <c r="H23" s="33">
        <v>0</v>
      </c>
      <c r="I23" s="33">
        <v>0</v>
      </c>
      <c r="J23" s="182"/>
      <c r="K23" s="182"/>
      <c r="L23" s="182"/>
      <c r="M23" s="182"/>
      <c r="N23" s="182"/>
      <c r="P23" s="164"/>
    </row>
    <row r="24" spans="2:16" x14ac:dyDescent="0.25">
      <c r="B24" s="175" t="s">
        <v>73</v>
      </c>
      <c r="C24" s="176"/>
      <c r="E24" s="33">
        <v>0</v>
      </c>
      <c r="F24" s="33">
        <v>0</v>
      </c>
      <c r="G24" s="33">
        <v>0</v>
      </c>
      <c r="H24" s="33">
        <v>0</v>
      </c>
      <c r="I24" s="33">
        <v>0</v>
      </c>
      <c r="J24" s="182"/>
      <c r="K24" s="182"/>
      <c r="L24" s="182"/>
      <c r="M24" s="182"/>
      <c r="N24" s="182"/>
      <c r="P24" s="164"/>
    </row>
    <row r="25" spans="2:16" x14ac:dyDescent="0.25">
      <c r="B25" s="175" t="s">
        <v>74</v>
      </c>
      <c r="C25" s="176"/>
      <c r="E25" s="33">
        <v>0</v>
      </c>
      <c r="F25" s="33">
        <v>0</v>
      </c>
      <c r="G25" s="33">
        <v>0</v>
      </c>
      <c r="H25" s="33">
        <v>0</v>
      </c>
      <c r="I25" s="33">
        <v>0</v>
      </c>
      <c r="J25" s="182"/>
      <c r="K25" s="182"/>
      <c r="L25" s="182"/>
      <c r="M25" s="182"/>
      <c r="N25" s="182"/>
      <c r="P25" s="164"/>
    </row>
    <row r="26" spans="2:16" x14ac:dyDescent="0.25">
      <c r="B26" s="175" t="s">
        <v>75</v>
      </c>
      <c r="C26" s="176"/>
      <c r="E26" s="33">
        <v>0</v>
      </c>
      <c r="F26" s="33">
        <v>0</v>
      </c>
      <c r="G26" s="33">
        <v>0</v>
      </c>
      <c r="H26" s="33">
        <v>0</v>
      </c>
      <c r="I26" s="33">
        <v>0</v>
      </c>
      <c r="J26" s="182"/>
      <c r="K26" s="182"/>
      <c r="L26" s="182"/>
      <c r="M26" s="182"/>
      <c r="N26" s="182"/>
      <c r="P26" s="164"/>
    </row>
    <row r="27" spans="2:16" x14ac:dyDescent="0.25">
      <c r="B27" s="175" t="s">
        <v>76</v>
      </c>
      <c r="C27" s="176"/>
      <c r="E27" s="33">
        <v>0</v>
      </c>
      <c r="F27" s="33">
        <v>0</v>
      </c>
      <c r="G27" s="33">
        <v>0</v>
      </c>
      <c r="H27" s="33">
        <v>0</v>
      </c>
      <c r="I27" s="33">
        <v>0</v>
      </c>
      <c r="J27" s="182"/>
      <c r="K27" s="182"/>
      <c r="L27" s="182"/>
      <c r="M27" s="182"/>
      <c r="N27" s="182"/>
      <c r="P27" s="164"/>
    </row>
    <row r="28" spans="2:16" x14ac:dyDescent="0.25">
      <c r="B28" s="175"/>
      <c r="C28" s="176"/>
      <c r="E28" s="182"/>
      <c r="F28" s="182"/>
      <c r="G28" s="182"/>
      <c r="H28" s="182"/>
      <c r="I28" s="182"/>
      <c r="J28" s="182"/>
      <c r="K28" s="182"/>
      <c r="L28" s="182"/>
      <c r="M28" s="182"/>
      <c r="N28" s="182"/>
      <c r="P28" s="164"/>
    </row>
    <row r="29" spans="2:16" ht="27.6" customHeight="1" x14ac:dyDescent="0.25">
      <c r="B29" s="183" t="s">
        <v>77</v>
      </c>
      <c r="C29" s="176"/>
      <c r="D29" s="176"/>
      <c r="E29" s="184">
        <f>SUM(E15:E27)</f>
        <v>0</v>
      </c>
      <c r="F29" s="184">
        <f>SUM(F15:F27)</f>
        <v>0</v>
      </c>
      <c r="G29" s="184">
        <f>SUM(G15:G27)</f>
        <v>0</v>
      </c>
      <c r="H29" s="184">
        <f>SUM(H15:H27)</f>
        <v>0</v>
      </c>
      <c r="I29" s="184">
        <f>SUM(I15:I27)</f>
        <v>0</v>
      </c>
      <c r="J29" s="185"/>
      <c r="K29" s="185"/>
      <c r="L29" s="185"/>
      <c r="M29" s="185"/>
      <c r="N29" s="185"/>
      <c r="P29" s="164"/>
    </row>
    <row r="30" spans="2:16" x14ac:dyDescent="0.25">
      <c r="B30" s="175"/>
      <c r="C30" s="176"/>
      <c r="D30" s="176"/>
      <c r="E30" s="185"/>
      <c r="F30" s="185"/>
      <c r="G30" s="185"/>
      <c r="H30" s="185"/>
      <c r="I30" s="185"/>
      <c r="J30" s="185"/>
      <c r="K30" s="185"/>
      <c r="L30" s="185"/>
      <c r="M30" s="185"/>
      <c r="N30" s="185"/>
      <c r="P30" s="164"/>
    </row>
    <row r="31" spans="2:16" x14ac:dyDescent="0.25">
      <c r="B31" s="186" t="s">
        <v>78</v>
      </c>
      <c r="E31" s="187">
        <f>E29-0</f>
        <v>0</v>
      </c>
      <c r="F31" s="187">
        <f t="shared" ref="F31:I31" si="0">F29-E29</f>
        <v>0</v>
      </c>
      <c r="G31" s="187">
        <f t="shared" si="0"/>
        <v>0</v>
      </c>
      <c r="H31" s="187">
        <f t="shared" si="0"/>
        <v>0</v>
      </c>
      <c r="I31" s="187">
        <f t="shared" si="0"/>
        <v>0</v>
      </c>
      <c r="J31" s="165"/>
      <c r="K31" s="165"/>
      <c r="L31" s="165"/>
      <c r="M31" s="165"/>
      <c r="N31" s="165"/>
      <c r="P31" s="164"/>
    </row>
    <row r="32" spans="2:16" x14ac:dyDescent="0.25">
      <c r="B32" s="186"/>
      <c r="E32" s="167"/>
      <c r="F32" s="167"/>
      <c r="G32" s="167"/>
      <c r="H32" s="167"/>
      <c r="I32" s="167"/>
      <c r="J32" s="167"/>
      <c r="K32" s="167"/>
      <c r="L32" s="167"/>
      <c r="M32" s="167"/>
      <c r="N32" s="167"/>
      <c r="P32" s="164"/>
    </row>
    <row r="33" spans="2:16" x14ac:dyDescent="0.25">
      <c r="B33" s="161"/>
      <c r="E33" s="219" t="s">
        <v>79</v>
      </c>
      <c r="F33" s="220"/>
      <c r="G33" s="224"/>
      <c r="H33" s="224"/>
      <c r="I33" s="224"/>
      <c r="J33" s="224"/>
      <c r="K33" s="224"/>
      <c r="L33" s="224"/>
      <c r="M33" s="224"/>
      <c r="N33" s="224"/>
      <c r="P33" s="164"/>
    </row>
    <row r="34" spans="2:16" x14ac:dyDescent="0.25">
      <c r="B34" s="161"/>
      <c r="E34" s="167"/>
      <c r="F34" s="167"/>
      <c r="G34" s="167"/>
      <c r="H34" s="167"/>
      <c r="I34" s="167"/>
      <c r="J34" s="167"/>
      <c r="K34" s="167"/>
      <c r="L34" s="167"/>
      <c r="M34" s="167"/>
      <c r="N34" s="167"/>
      <c r="P34" s="164"/>
    </row>
    <row r="35" spans="2:16" x14ac:dyDescent="0.25">
      <c r="B35" s="175"/>
      <c r="C35" s="176"/>
      <c r="D35" s="177"/>
      <c r="E35" s="178" t="s">
        <v>54</v>
      </c>
      <c r="F35" s="178" t="s">
        <v>55</v>
      </c>
      <c r="G35" s="178" t="s">
        <v>56</v>
      </c>
      <c r="H35" s="178" t="s">
        <v>57</v>
      </c>
      <c r="I35" s="178" t="s">
        <v>58</v>
      </c>
      <c r="J35" s="179"/>
      <c r="K35" s="179"/>
      <c r="L35" s="179"/>
      <c r="M35" s="179"/>
      <c r="N35" s="179"/>
      <c r="P35" s="164"/>
    </row>
    <row r="36" spans="2:16" x14ac:dyDescent="0.25">
      <c r="B36" s="175"/>
      <c r="C36" s="176"/>
      <c r="D36" s="176"/>
      <c r="E36" s="180"/>
      <c r="F36" s="180"/>
      <c r="G36" s="180"/>
      <c r="H36" s="180"/>
      <c r="I36" s="180"/>
      <c r="J36" s="180"/>
      <c r="K36" s="180"/>
      <c r="L36" s="180"/>
      <c r="M36" s="180"/>
      <c r="N36" s="180"/>
      <c r="P36" s="164"/>
    </row>
    <row r="37" spans="2:16" ht="30" x14ac:dyDescent="0.25">
      <c r="B37" s="181" t="s">
        <v>63</v>
      </c>
      <c r="C37" s="176"/>
      <c r="D37" s="176"/>
      <c r="E37" s="33">
        <v>0</v>
      </c>
      <c r="F37" s="33">
        <v>0</v>
      </c>
      <c r="G37" s="33">
        <v>0</v>
      </c>
      <c r="H37" s="33">
        <v>0</v>
      </c>
      <c r="I37" s="33">
        <v>0</v>
      </c>
      <c r="J37" s="182"/>
      <c r="K37" s="182"/>
      <c r="L37" s="182"/>
      <c r="M37" s="182"/>
      <c r="N37" s="182"/>
      <c r="P37" s="164"/>
    </row>
    <row r="38" spans="2:16" x14ac:dyDescent="0.25">
      <c r="B38" s="175"/>
      <c r="C38" s="176"/>
      <c r="D38" s="176"/>
      <c r="E38" s="180"/>
      <c r="F38" s="180"/>
      <c r="G38" s="180"/>
      <c r="H38" s="180"/>
      <c r="I38" s="180"/>
      <c r="J38" s="180"/>
      <c r="K38" s="180"/>
      <c r="L38" s="180"/>
      <c r="M38" s="180"/>
      <c r="N38" s="180"/>
      <c r="P38" s="164"/>
    </row>
    <row r="39" spans="2:16" x14ac:dyDescent="0.25">
      <c r="B39" s="175" t="s">
        <v>64</v>
      </c>
      <c r="C39" s="176"/>
      <c r="E39" s="33">
        <v>0</v>
      </c>
      <c r="F39" s="33">
        <v>0</v>
      </c>
      <c r="G39" s="33">
        <v>0</v>
      </c>
      <c r="H39" s="33">
        <v>0</v>
      </c>
      <c r="I39" s="33">
        <v>0</v>
      </c>
      <c r="J39" s="182"/>
      <c r="K39" s="182"/>
      <c r="L39" s="182"/>
      <c r="M39" s="182"/>
      <c r="N39" s="182"/>
      <c r="P39" s="164"/>
    </row>
    <row r="40" spans="2:16" x14ac:dyDescent="0.25">
      <c r="B40" s="175" t="s">
        <v>65</v>
      </c>
      <c r="C40" s="176"/>
      <c r="E40" s="33">
        <v>0</v>
      </c>
      <c r="F40" s="33">
        <v>0</v>
      </c>
      <c r="G40" s="33">
        <v>0</v>
      </c>
      <c r="H40" s="33">
        <v>0</v>
      </c>
      <c r="I40" s="33">
        <v>0</v>
      </c>
      <c r="J40" s="182"/>
      <c r="K40" s="182"/>
      <c r="L40" s="182"/>
      <c r="M40" s="182"/>
      <c r="N40" s="182"/>
      <c r="P40" s="164"/>
    </row>
    <row r="41" spans="2:16" x14ac:dyDescent="0.25">
      <c r="B41" s="175" t="s">
        <v>66</v>
      </c>
      <c r="C41" s="176"/>
      <c r="E41" s="33">
        <v>0</v>
      </c>
      <c r="F41" s="33">
        <v>0</v>
      </c>
      <c r="G41" s="33">
        <v>0</v>
      </c>
      <c r="H41" s="33">
        <v>0</v>
      </c>
      <c r="I41" s="33">
        <v>0</v>
      </c>
      <c r="J41" s="182"/>
      <c r="K41" s="182"/>
      <c r="L41" s="182"/>
      <c r="M41" s="182"/>
      <c r="N41" s="182"/>
      <c r="P41" s="164"/>
    </row>
    <row r="42" spans="2:16" x14ac:dyDescent="0.25">
      <c r="B42" s="175" t="s">
        <v>67</v>
      </c>
      <c r="C42" s="176"/>
      <c r="E42" s="33">
        <v>0</v>
      </c>
      <c r="F42" s="33">
        <v>0</v>
      </c>
      <c r="G42" s="33">
        <v>0</v>
      </c>
      <c r="H42" s="33">
        <v>0</v>
      </c>
      <c r="I42" s="33">
        <v>0</v>
      </c>
      <c r="J42" s="182"/>
      <c r="K42" s="182"/>
      <c r="L42" s="182"/>
      <c r="M42" s="182"/>
      <c r="N42" s="182"/>
      <c r="P42" s="164"/>
    </row>
    <row r="43" spans="2:16" x14ac:dyDescent="0.25">
      <c r="B43" s="175" t="s">
        <v>68</v>
      </c>
      <c r="C43" s="176"/>
      <c r="E43" s="33">
        <v>0</v>
      </c>
      <c r="F43" s="33">
        <v>0</v>
      </c>
      <c r="G43" s="33">
        <v>0</v>
      </c>
      <c r="H43" s="33">
        <v>0</v>
      </c>
      <c r="I43" s="33">
        <v>0</v>
      </c>
      <c r="J43" s="182"/>
      <c r="K43" s="182"/>
      <c r="L43" s="182"/>
      <c r="M43" s="182"/>
      <c r="N43" s="182"/>
      <c r="P43" s="164"/>
    </row>
    <row r="44" spans="2:16" x14ac:dyDescent="0.25">
      <c r="B44" s="175" t="s">
        <v>69</v>
      </c>
      <c r="C44" s="176"/>
      <c r="E44" s="33">
        <v>0</v>
      </c>
      <c r="F44" s="33">
        <v>0</v>
      </c>
      <c r="G44" s="33">
        <v>0</v>
      </c>
      <c r="H44" s="33">
        <v>0</v>
      </c>
      <c r="I44" s="33">
        <v>0</v>
      </c>
      <c r="J44" s="182"/>
      <c r="K44" s="182"/>
      <c r="L44" s="182"/>
      <c r="M44" s="182"/>
      <c r="N44" s="182"/>
      <c r="P44" s="164"/>
    </row>
    <row r="45" spans="2:16" x14ac:dyDescent="0.25">
      <c r="B45" s="175" t="s">
        <v>70</v>
      </c>
      <c r="C45" s="176"/>
      <c r="E45" s="33">
        <v>0</v>
      </c>
      <c r="F45" s="33">
        <v>0</v>
      </c>
      <c r="G45" s="33">
        <v>0</v>
      </c>
      <c r="H45" s="33">
        <v>0</v>
      </c>
      <c r="I45" s="33">
        <v>0</v>
      </c>
      <c r="J45" s="182"/>
      <c r="K45" s="182"/>
      <c r="L45" s="182"/>
      <c r="M45" s="182"/>
      <c r="N45" s="182"/>
      <c r="P45" s="164"/>
    </row>
    <row r="46" spans="2:16" x14ac:dyDescent="0.25">
      <c r="B46" s="175" t="s">
        <v>71</v>
      </c>
      <c r="C46" s="176"/>
      <c r="E46" s="33">
        <v>0</v>
      </c>
      <c r="F46" s="33">
        <v>0</v>
      </c>
      <c r="G46" s="33">
        <v>0</v>
      </c>
      <c r="H46" s="33">
        <v>0</v>
      </c>
      <c r="I46" s="33">
        <v>0</v>
      </c>
      <c r="J46" s="182"/>
      <c r="K46" s="182"/>
      <c r="L46" s="182"/>
      <c r="M46" s="182"/>
      <c r="N46" s="182"/>
      <c r="P46" s="164"/>
    </row>
    <row r="47" spans="2:16" x14ac:dyDescent="0.25">
      <c r="B47" s="175" t="s">
        <v>72</v>
      </c>
      <c r="C47" s="176"/>
      <c r="E47" s="33">
        <v>0</v>
      </c>
      <c r="F47" s="33">
        <v>0</v>
      </c>
      <c r="G47" s="33">
        <v>0</v>
      </c>
      <c r="H47" s="33">
        <v>0</v>
      </c>
      <c r="I47" s="33">
        <v>0</v>
      </c>
      <c r="J47" s="182"/>
      <c r="K47" s="182"/>
      <c r="L47" s="182"/>
      <c r="M47" s="182"/>
      <c r="N47" s="182"/>
      <c r="P47" s="164"/>
    </row>
    <row r="48" spans="2:16" x14ac:dyDescent="0.25">
      <c r="B48" s="175" t="s">
        <v>73</v>
      </c>
      <c r="C48" s="176"/>
      <c r="E48" s="33">
        <v>0</v>
      </c>
      <c r="F48" s="33">
        <v>0</v>
      </c>
      <c r="G48" s="33">
        <v>0</v>
      </c>
      <c r="H48" s="33">
        <v>0</v>
      </c>
      <c r="I48" s="33">
        <v>0</v>
      </c>
      <c r="J48" s="182"/>
      <c r="K48" s="182"/>
      <c r="L48" s="182"/>
      <c r="M48" s="182"/>
      <c r="N48" s="182"/>
      <c r="P48" s="164"/>
    </row>
    <row r="49" spans="2:16" x14ac:dyDescent="0.25">
      <c r="B49" s="175" t="s">
        <v>74</v>
      </c>
      <c r="C49" s="176"/>
      <c r="E49" s="33">
        <v>0</v>
      </c>
      <c r="F49" s="33">
        <v>0</v>
      </c>
      <c r="G49" s="33">
        <v>0</v>
      </c>
      <c r="H49" s="33">
        <v>0</v>
      </c>
      <c r="I49" s="33">
        <v>0</v>
      </c>
      <c r="J49" s="182"/>
      <c r="K49" s="182"/>
      <c r="L49" s="182"/>
      <c r="M49" s="182"/>
      <c r="N49" s="182"/>
      <c r="P49" s="164"/>
    </row>
    <row r="50" spans="2:16" x14ac:dyDescent="0.25">
      <c r="B50" s="175" t="s">
        <v>75</v>
      </c>
      <c r="C50" s="176"/>
      <c r="E50" s="33">
        <v>0</v>
      </c>
      <c r="F50" s="33">
        <v>0</v>
      </c>
      <c r="G50" s="33">
        <v>0</v>
      </c>
      <c r="H50" s="33">
        <v>0</v>
      </c>
      <c r="I50" s="33">
        <v>0</v>
      </c>
      <c r="J50" s="182"/>
      <c r="K50" s="182"/>
      <c r="L50" s="182"/>
      <c r="M50" s="182"/>
      <c r="N50" s="182"/>
      <c r="P50" s="164"/>
    </row>
    <row r="51" spans="2:16" x14ac:dyDescent="0.25">
      <c r="B51" s="175" t="s">
        <v>76</v>
      </c>
      <c r="C51" s="176"/>
      <c r="E51" s="33">
        <v>0</v>
      </c>
      <c r="F51" s="33">
        <v>0</v>
      </c>
      <c r="G51" s="33">
        <v>0</v>
      </c>
      <c r="H51" s="33">
        <v>0</v>
      </c>
      <c r="I51" s="33">
        <v>0</v>
      </c>
      <c r="J51" s="182"/>
      <c r="K51" s="182"/>
      <c r="L51" s="182"/>
      <c r="M51" s="182"/>
      <c r="N51" s="182"/>
      <c r="P51" s="164"/>
    </row>
    <row r="52" spans="2:16" x14ac:dyDescent="0.25">
      <c r="B52" s="175"/>
      <c r="C52" s="176"/>
      <c r="E52" s="182"/>
      <c r="F52" s="182"/>
      <c r="G52" s="182"/>
      <c r="H52" s="182"/>
      <c r="I52" s="182"/>
      <c r="J52" s="182"/>
      <c r="K52" s="182"/>
      <c r="L52" s="182"/>
      <c r="M52" s="182"/>
      <c r="N52" s="182"/>
      <c r="P52" s="164"/>
    </row>
    <row r="53" spans="2:16" x14ac:dyDescent="0.25">
      <c r="B53" s="183" t="s">
        <v>80</v>
      </c>
      <c r="C53" s="176"/>
      <c r="D53" s="176"/>
      <c r="E53" s="184">
        <f t="shared" ref="E53:I53" si="1">SUM(E39:E51)</f>
        <v>0</v>
      </c>
      <c r="F53" s="184">
        <f t="shared" si="1"/>
        <v>0</v>
      </c>
      <c r="G53" s="184">
        <f t="shared" si="1"/>
        <v>0</v>
      </c>
      <c r="H53" s="184">
        <f>SUM(H39:H51)</f>
        <v>0</v>
      </c>
      <c r="I53" s="184">
        <f t="shared" si="1"/>
        <v>0</v>
      </c>
      <c r="J53" s="185"/>
      <c r="K53" s="185"/>
      <c r="L53" s="185"/>
      <c r="M53" s="185"/>
      <c r="N53" s="185"/>
      <c r="P53" s="164"/>
    </row>
    <row r="54" spans="2:16" x14ac:dyDescent="0.25">
      <c r="B54" s="175"/>
      <c r="C54" s="176"/>
      <c r="D54" s="176"/>
      <c r="E54" s="185"/>
      <c r="F54" s="185"/>
      <c r="G54" s="185"/>
      <c r="H54" s="185"/>
      <c r="I54" s="185"/>
      <c r="J54" s="185"/>
      <c r="K54" s="185"/>
      <c r="L54" s="185"/>
      <c r="M54" s="185"/>
      <c r="N54" s="185"/>
      <c r="P54" s="164"/>
    </row>
    <row r="55" spans="2:16" x14ac:dyDescent="0.25">
      <c r="B55" s="188" t="s">
        <v>81</v>
      </c>
      <c r="C55" s="176"/>
      <c r="D55" s="176"/>
      <c r="E55" s="184">
        <f>E53-0</f>
        <v>0</v>
      </c>
      <c r="F55" s="184">
        <f>F53-E53</f>
        <v>0</v>
      </c>
      <c r="G55" s="184">
        <f t="shared" ref="G55:I55" si="2">G53-F53</f>
        <v>0</v>
      </c>
      <c r="H55" s="184">
        <f t="shared" si="2"/>
        <v>0</v>
      </c>
      <c r="I55" s="184">
        <f t="shared" si="2"/>
        <v>0</v>
      </c>
      <c r="J55" s="185"/>
      <c r="K55" s="185"/>
      <c r="L55" s="185"/>
      <c r="M55" s="185"/>
      <c r="N55" s="185"/>
      <c r="P55" s="164"/>
    </row>
    <row r="56" spans="2:16" ht="15.75" thickBot="1" x14ac:dyDescent="0.3">
      <c r="B56" s="189"/>
      <c r="C56" s="190"/>
      <c r="D56" s="190"/>
      <c r="E56" s="191"/>
      <c r="F56" s="191"/>
      <c r="G56" s="191"/>
      <c r="H56" s="191"/>
      <c r="I56" s="191"/>
      <c r="J56" s="191"/>
      <c r="K56" s="191"/>
      <c r="L56" s="191"/>
      <c r="M56" s="191"/>
      <c r="N56" s="191"/>
      <c r="O56" s="169"/>
      <c r="P56" s="170"/>
    </row>
    <row r="57" spans="2:16" ht="15.75" thickBot="1" x14ac:dyDescent="0.3">
      <c r="B57" s="192"/>
      <c r="C57" s="176"/>
      <c r="D57" s="176"/>
      <c r="E57" s="185"/>
      <c r="F57" s="185"/>
      <c r="G57" s="185"/>
      <c r="H57" s="185"/>
      <c r="I57" s="185"/>
      <c r="J57" s="185"/>
      <c r="K57" s="185"/>
      <c r="L57" s="185"/>
      <c r="M57" s="185"/>
      <c r="N57" s="185"/>
    </row>
    <row r="58" spans="2:16" x14ac:dyDescent="0.25">
      <c r="B58" s="193"/>
      <c r="C58" s="194"/>
      <c r="D58" s="194"/>
      <c r="E58" s="195"/>
      <c r="F58" s="195"/>
      <c r="G58" s="195"/>
      <c r="H58" s="195"/>
      <c r="I58" s="195"/>
      <c r="J58" s="195"/>
      <c r="K58" s="195"/>
      <c r="L58" s="195"/>
      <c r="M58" s="195"/>
      <c r="N58" s="195"/>
      <c r="O58" s="172"/>
      <c r="P58" s="173"/>
    </row>
    <row r="59" spans="2:16" ht="14.65" customHeight="1" x14ac:dyDescent="0.25">
      <c r="B59" s="161"/>
      <c r="E59" s="219" t="s">
        <v>82</v>
      </c>
      <c r="F59" s="219"/>
      <c r="G59" s="219"/>
      <c r="H59" s="219"/>
      <c r="I59" s="219"/>
      <c r="J59" s="219"/>
      <c r="K59" s="219"/>
      <c r="L59" s="219"/>
      <c r="M59" s="219"/>
      <c r="N59" s="219"/>
      <c r="P59" s="164"/>
    </row>
    <row r="60" spans="2:16" ht="14.65" customHeight="1" x14ac:dyDescent="0.25">
      <c r="B60" s="161"/>
      <c r="E60" s="219" t="s">
        <v>83</v>
      </c>
      <c r="F60" s="219"/>
      <c r="G60" s="219"/>
      <c r="H60" s="219"/>
      <c r="I60" s="219"/>
      <c r="J60" s="219"/>
      <c r="K60" s="219"/>
      <c r="L60" s="219"/>
      <c r="M60" s="219"/>
      <c r="N60" s="219"/>
      <c r="P60" s="164"/>
    </row>
    <row r="61" spans="2:16" x14ac:dyDescent="0.25">
      <c r="B61" s="161"/>
      <c r="E61" s="167"/>
      <c r="F61" s="167"/>
      <c r="G61" s="167"/>
      <c r="H61" s="167"/>
      <c r="I61" s="167"/>
      <c r="J61" s="167"/>
      <c r="K61" s="167"/>
      <c r="L61" s="167"/>
      <c r="M61" s="167"/>
      <c r="N61" s="167"/>
      <c r="P61" s="164"/>
    </row>
    <row r="62" spans="2:16" x14ac:dyDescent="0.25">
      <c r="B62" s="175" t="s">
        <v>84</v>
      </c>
      <c r="C62" s="176"/>
      <c r="D62" s="176"/>
      <c r="E62" s="34">
        <v>0</v>
      </c>
      <c r="F62" s="34">
        <v>0</v>
      </c>
      <c r="G62" s="34">
        <v>0</v>
      </c>
      <c r="H62" s="34">
        <v>0</v>
      </c>
      <c r="I62" s="34">
        <v>0</v>
      </c>
      <c r="J62" s="196"/>
      <c r="K62" s="196"/>
      <c r="L62" s="196"/>
      <c r="M62" s="196"/>
      <c r="N62" s="196"/>
      <c r="P62" s="164"/>
    </row>
    <row r="63" spans="2:16" x14ac:dyDescent="0.25">
      <c r="B63" s="188" t="s">
        <v>85</v>
      </c>
      <c r="C63" s="176"/>
      <c r="D63" s="176"/>
      <c r="E63" s="197">
        <f t="shared" ref="E63:I63" si="3">ROUND(E62*E29,0)</f>
        <v>0</v>
      </c>
      <c r="F63" s="197">
        <f t="shared" si="3"/>
        <v>0</v>
      </c>
      <c r="G63" s="197">
        <f t="shared" si="3"/>
        <v>0</v>
      </c>
      <c r="H63" s="197">
        <f t="shared" si="3"/>
        <v>0</v>
      </c>
      <c r="I63" s="197">
        <f t="shared" si="3"/>
        <v>0</v>
      </c>
      <c r="J63" s="197"/>
      <c r="K63" s="197"/>
      <c r="L63" s="197"/>
      <c r="M63" s="197"/>
      <c r="N63" s="197"/>
      <c r="P63" s="164"/>
    </row>
    <row r="64" spans="2:16" x14ac:dyDescent="0.25">
      <c r="B64" s="175"/>
      <c r="C64" s="176"/>
      <c r="D64" s="176"/>
      <c r="E64" s="180"/>
      <c r="F64" s="180"/>
      <c r="G64" s="180"/>
      <c r="H64" s="180"/>
      <c r="I64" s="180"/>
      <c r="J64" s="180"/>
      <c r="K64" s="180"/>
      <c r="L64" s="180"/>
      <c r="M64" s="180"/>
      <c r="N64" s="180"/>
      <c r="P64" s="164"/>
    </row>
    <row r="65" spans="2:16" x14ac:dyDescent="0.25">
      <c r="B65" s="198" t="s">
        <v>86</v>
      </c>
      <c r="C65" s="176"/>
      <c r="D65" s="176"/>
      <c r="E65" s="34">
        <v>0</v>
      </c>
      <c r="F65" s="34">
        <v>0</v>
      </c>
      <c r="G65" s="34">
        <v>0</v>
      </c>
      <c r="H65" s="34">
        <v>0</v>
      </c>
      <c r="I65" s="34">
        <v>0</v>
      </c>
      <c r="J65" s="196"/>
      <c r="K65" s="196"/>
      <c r="L65" s="196"/>
      <c r="M65" s="196"/>
      <c r="N65" s="196"/>
      <c r="P65" s="164"/>
    </row>
    <row r="66" spans="2:16" x14ac:dyDescent="0.25">
      <c r="B66" s="188" t="s">
        <v>87</v>
      </c>
      <c r="C66" s="176"/>
      <c r="D66" s="176"/>
      <c r="E66" s="197">
        <f t="shared" ref="E66:I66" si="4">ROUND(E65*E29,0)</f>
        <v>0</v>
      </c>
      <c r="F66" s="197">
        <f t="shared" si="4"/>
        <v>0</v>
      </c>
      <c r="G66" s="197">
        <f t="shared" si="4"/>
        <v>0</v>
      </c>
      <c r="H66" s="197">
        <f t="shared" si="4"/>
        <v>0</v>
      </c>
      <c r="I66" s="197">
        <f t="shared" si="4"/>
        <v>0</v>
      </c>
      <c r="J66" s="197"/>
      <c r="K66" s="197"/>
      <c r="L66" s="197"/>
      <c r="M66" s="197"/>
      <c r="N66" s="197"/>
      <c r="P66" s="164"/>
    </row>
    <row r="67" spans="2:16" x14ac:dyDescent="0.25">
      <c r="B67" s="198"/>
      <c r="C67" s="176"/>
      <c r="D67" s="176"/>
      <c r="E67" s="199"/>
      <c r="F67" s="199"/>
      <c r="G67" s="199"/>
      <c r="H67" s="199"/>
      <c r="I67" s="199"/>
      <c r="J67" s="199"/>
      <c r="K67" s="199"/>
      <c r="L67" s="199"/>
      <c r="M67" s="199"/>
      <c r="N67" s="199"/>
      <c r="P67" s="164"/>
    </row>
    <row r="68" spans="2:16" x14ac:dyDescent="0.25">
      <c r="B68" s="198" t="s">
        <v>88</v>
      </c>
      <c r="C68" s="176"/>
      <c r="D68" s="176"/>
      <c r="E68" s="200">
        <f t="shared" ref="E68:I68" si="5">1-E69-E70</f>
        <v>1</v>
      </c>
      <c r="F68" s="200">
        <f t="shared" si="5"/>
        <v>1</v>
      </c>
      <c r="G68" s="200">
        <f t="shared" si="5"/>
        <v>1</v>
      </c>
      <c r="H68" s="200">
        <f t="shared" si="5"/>
        <v>1</v>
      </c>
      <c r="I68" s="200">
        <f t="shared" si="5"/>
        <v>1</v>
      </c>
      <c r="J68" s="201"/>
      <c r="K68" s="201"/>
      <c r="L68" s="201"/>
      <c r="M68" s="201"/>
      <c r="N68" s="201"/>
      <c r="P68" s="164"/>
    </row>
    <row r="69" spans="2:16" x14ac:dyDescent="0.25">
      <c r="B69" s="198" t="s">
        <v>89</v>
      </c>
      <c r="C69" s="176"/>
      <c r="D69" s="176"/>
      <c r="E69" s="34">
        <v>0</v>
      </c>
      <c r="F69" s="34">
        <v>0</v>
      </c>
      <c r="G69" s="34">
        <v>0</v>
      </c>
      <c r="H69" s="34">
        <v>0</v>
      </c>
      <c r="I69" s="34">
        <v>0</v>
      </c>
      <c r="J69" s="196"/>
      <c r="K69" s="196"/>
      <c r="L69" s="196"/>
      <c r="M69" s="196"/>
      <c r="N69" s="196"/>
      <c r="P69" s="164"/>
    </row>
    <row r="70" spans="2:16" x14ac:dyDescent="0.25">
      <c r="B70" s="198" t="s">
        <v>90</v>
      </c>
      <c r="C70" s="176"/>
      <c r="D70" s="176"/>
      <c r="E70" s="34">
        <v>0</v>
      </c>
      <c r="F70" s="34">
        <v>0</v>
      </c>
      <c r="G70" s="34">
        <v>0</v>
      </c>
      <c r="H70" s="34">
        <v>0</v>
      </c>
      <c r="I70" s="34">
        <v>0</v>
      </c>
      <c r="J70" s="196"/>
      <c r="K70" s="196"/>
      <c r="L70" s="196"/>
      <c r="M70" s="196"/>
      <c r="N70" s="196"/>
      <c r="P70" s="164"/>
    </row>
    <row r="71" spans="2:16" x14ac:dyDescent="0.25">
      <c r="B71" s="188" t="s">
        <v>91</v>
      </c>
      <c r="C71" s="176"/>
      <c r="D71" s="176"/>
      <c r="E71" s="184">
        <f t="shared" ref="E71:I71" si="6">E29-E72-E73</f>
        <v>0</v>
      </c>
      <c r="F71" s="184">
        <f t="shared" si="6"/>
        <v>0</v>
      </c>
      <c r="G71" s="184">
        <f t="shared" si="6"/>
        <v>0</v>
      </c>
      <c r="H71" s="184">
        <f t="shared" si="6"/>
        <v>0</v>
      </c>
      <c r="I71" s="184">
        <f t="shared" si="6"/>
        <v>0</v>
      </c>
      <c r="J71" s="185"/>
      <c r="K71" s="185"/>
      <c r="L71" s="185"/>
      <c r="M71" s="185"/>
      <c r="N71" s="185"/>
      <c r="P71" s="164"/>
    </row>
    <row r="72" spans="2:16" x14ac:dyDescent="0.25">
      <c r="B72" s="188" t="s">
        <v>92</v>
      </c>
      <c r="C72" s="176"/>
      <c r="D72" s="176"/>
      <c r="E72" s="184">
        <f t="shared" ref="E72:I72" si="7">ROUND(E69*E29,0)</f>
        <v>0</v>
      </c>
      <c r="F72" s="184">
        <f t="shared" si="7"/>
        <v>0</v>
      </c>
      <c r="G72" s="184">
        <f t="shared" si="7"/>
        <v>0</v>
      </c>
      <c r="H72" s="184">
        <f t="shared" si="7"/>
        <v>0</v>
      </c>
      <c r="I72" s="184">
        <f t="shared" si="7"/>
        <v>0</v>
      </c>
      <c r="J72" s="185"/>
      <c r="K72" s="185"/>
      <c r="L72" s="185"/>
      <c r="M72" s="185"/>
      <c r="N72" s="185"/>
      <c r="P72" s="164"/>
    </row>
    <row r="73" spans="2:16" x14ac:dyDescent="0.25">
      <c r="B73" s="188" t="s">
        <v>93</v>
      </c>
      <c r="C73" s="176"/>
      <c r="D73" s="176"/>
      <c r="E73" s="184">
        <f t="shared" ref="E73:I73" si="8">ROUND(E70*E29,0)</f>
        <v>0</v>
      </c>
      <c r="F73" s="184">
        <f t="shared" si="8"/>
        <v>0</v>
      </c>
      <c r="G73" s="184">
        <f t="shared" si="8"/>
        <v>0</v>
      </c>
      <c r="H73" s="184">
        <f t="shared" si="8"/>
        <v>0</v>
      </c>
      <c r="I73" s="184">
        <f t="shared" si="8"/>
        <v>0</v>
      </c>
      <c r="J73" s="185"/>
      <c r="K73" s="185"/>
      <c r="L73" s="185"/>
      <c r="M73" s="185"/>
      <c r="N73" s="185"/>
      <c r="P73" s="164"/>
    </row>
    <row r="74" spans="2:16" x14ac:dyDescent="0.25">
      <c r="B74" s="188" t="s">
        <v>94</v>
      </c>
      <c r="C74" s="176"/>
      <c r="D74" s="176"/>
      <c r="E74" s="184">
        <f>SUM(E72:E73)</f>
        <v>0</v>
      </c>
      <c r="F74" s="184">
        <f t="shared" ref="F74:I74" si="9">SUM(F72:F73)</f>
        <v>0</v>
      </c>
      <c r="G74" s="184">
        <f t="shared" si="9"/>
        <v>0</v>
      </c>
      <c r="H74" s="184">
        <f t="shared" si="9"/>
        <v>0</v>
      </c>
      <c r="I74" s="184">
        <f t="shared" si="9"/>
        <v>0</v>
      </c>
      <c r="J74" s="185"/>
      <c r="K74" s="185"/>
      <c r="L74" s="185"/>
      <c r="M74" s="185"/>
      <c r="N74" s="185"/>
      <c r="P74" s="164"/>
    </row>
    <row r="75" spans="2:16" x14ac:dyDescent="0.25">
      <c r="B75" s="175"/>
      <c r="C75" s="176"/>
      <c r="D75" s="176"/>
      <c r="E75" s="180"/>
      <c r="F75" s="180"/>
      <c r="G75" s="180"/>
      <c r="H75" s="180"/>
      <c r="I75" s="180"/>
      <c r="J75" s="180"/>
      <c r="K75" s="180"/>
      <c r="L75" s="180"/>
      <c r="M75" s="180"/>
      <c r="N75" s="180"/>
      <c r="P75" s="164"/>
    </row>
    <row r="76" spans="2:16" x14ac:dyDescent="0.25">
      <c r="B76" s="175" t="s">
        <v>95</v>
      </c>
      <c r="C76" s="176"/>
      <c r="D76" s="176"/>
      <c r="E76" s="33">
        <v>0</v>
      </c>
      <c r="F76" s="33">
        <v>0</v>
      </c>
      <c r="G76" s="33">
        <v>0</v>
      </c>
      <c r="H76" s="33">
        <v>0</v>
      </c>
      <c r="I76" s="33">
        <v>0</v>
      </c>
      <c r="J76" s="182"/>
      <c r="K76" s="182"/>
      <c r="L76" s="182"/>
      <c r="M76" s="182"/>
      <c r="N76" s="182"/>
      <c r="P76" s="164"/>
    </row>
    <row r="77" spans="2:16" x14ac:dyDescent="0.25">
      <c r="B77" s="175" t="s">
        <v>96</v>
      </c>
      <c r="C77" s="176"/>
      <c r="D77" s="176"/>
      <c r="E77" s="34">
        <v>0</v>
      </c>
      <c r="F77" s="34">
        <v>0</v>
      </c>
      <c r="G77" s="34">
        <v>0</v>
      </c>
      <c r="H77" s="34">
        <v>0</v>
      </c>
      <c r="I77" s="34">
        <v>0</v>
      </c>
      <c r="J77" s="196"/>
      <c r="K77" s="196"/>
      <c r="L77" s="196"/>
      <c r="M77" s="196"/>
      <c r="N77" s="196"/>
      <c r="P77" s="164"/>
    </row>
    <row r="78" spans="2:16" ht="15.75" thickBot="1" x14ac:dyDescent="0.3">
      <c r="B78" s="202"/>
      <c r="C78" s="190"/>
      <c r="D78" s="190"/>
      <c r="E78" s="203"/>
      <c r="F78" s="203"/>
      <c r="G78" s="203"/>
      <c r="H78" s="203"/>
      <c r="I78" s="203"/>
      <c r="J78" s="203"/>
      <c r="K78" s="203"/>
      <c r="L78" s="203"/>
      <c r="M78" s="203"/>
      <c r="N78" s="203"/>
      <c r="O78" s="169"/>
      <c r="P78" s="170"/>
    </row>
  </sheetData>
  <mergeCells count="7">
    <mergeCell ref="E60:N60"/>
    <mergeCell ref="E33:N33"/>
    <mergeCell ref="E59:N59"/>
    <mergeCell ref="E3:N3"/>
    <mergeCell ref="E4:N4"/>
    <mergeCell ref="E5:N5"/>
    <mergeCell ref="E8:N8"/>
  </mergeCells>
  <pageMargins left="0.7" right="0.7" top="0.75" bottom="0.75" header="0.3" footer="0.3"/>
  <pageSetup fitToHeight="3" orientation="landscape" horizontalDpi="1200" verticalDpi="1200" r:id="rId1"/>
  <headerFooter>
    <oddFooter>&amp;L&amp;A&amp;RPage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pageSetUpPr fitToPage="1"/>
  </sheetPr>
  <dimension ref="A1:H190"/>
  <sheetViews>
    <sheetView showGridLines="0" topLeftCell="A60" zoomScale="70" zoomScaleNormal="70" zoomScaleSheetLayoutView="85" workbookViewId="0">
      <selection activeCell="C42" sqref="C42"/>
    </sheetView>
  </sheetViews>
  <sheetFormatPr defaultColWidth="8.7109375" defaultRowHeight="15" x14ac:dyDescent="0.25"/>
  <cols>
    <col min="1" max="1" width="4.7109375" customWidth="1"/>
    <col min="2" max="2" width="44.28515625" customWidth="1"/>
    <col min="3" max="3" width="23.28515625" customWidth="1"/>
    <col min="4" max="4" width="3.42578125" customWidth="1"/>
    <col min="5" max="5" width="25.42578125" customWidth="1"/>
    <col min="6" max="6" width="152.140625" bestFit="1" customWidth="1"/>
    <col min="7" max="9" width="4.7109375" customWidth="1"/>
  </cols>
  <sheetData>
    <row r="1" spans="1:8" ht="15.75" thickBot="1" x14ac:dyDescent="0.3"/>
    <row r="2" spans="1:8" x14ac:dyDescent="0.25">
      <c r="B2" s="5"/>
      <c r="C2" s="6"/>
      <c r="D2" s="6"/>
      <c r="E2" s="6"/>
      <c r="F2" s="6"/>
      <c r="G2" s="6"/>
      <c r="H2" s="7"/>
    </row>
    <row r="3" spans="1:8" ht="18.75" x14ac:dyDescent="0.3">
      <c r="B3" s="8"/>
      <c r="E3" s="10" t="str">
        <f>IF('1) Proposed School Information'!E12="","ENTER SCHOOL NAME ON PROPOSED SCHOOL INFO SHEET",'1) Proposed School Information'!E12)</f>
        <v>ENTER SCHOOL NAME ON PROPOSED SCHOOL INFO SHEET</v>
      </c>
      <c r="F3" s="10"/>
      <c r="H3" s="9"/>
    </row>
    <row r="4" spans="1:8" ht="18.75" x14ac:dyDescent="0.3">
      <c r="B4" s="8"/>
      <c r="E4" s="10" t="s">
        <v>14</v>
      </c>
      <c r="F4" s="10"/>
      <c r="H4" s="9"/>
    </row>
    <row r="5" spans="1:8" ht="18.75" x14ac:dyDescent="0.3">
      <c r="B5" s="8"/>
      <c r="E5" s="10" t="s">
        <v>97</v>
      </c>
      <c r="F5" s="10"/>
      <c r="H5" s="9"/>
    </row>
    <row r="6" spans="1:8" x14ac:dyDescent="0.25">
      <c r="B6" s="8"/>
      <c r="H6" s="9"/>
    </row>
    <row r="7" spans="1:8" x14ac:dyDescent="0.25">
      <c r="B7" s="8"/>
      <c r="H7" s="9"/>
    </row>
    <row r="8" spans="1:8" ht="14.65" customHeight="1" x14ac:dyDescent="0.25">
      <c r="B8" s="8"/>
      <c r="C8" s="206" t="s">
        <v>98</v>
      </c>
      <c r="D8" s="225"/>
      <c r="E8" s="225"/>
      <c r="F8" s="225"/>
      <c r="H8" s="9"/>
    </row>
    <row r="9" spans="1:8" x14ac:dyDescent="0.25">
      <c r="B9" s="8"/>
      <c r="H9" s="9"/>
    </row>
    <row r="10" spans="1:8" x14ac:dyDescent="0.25">
      <c r="A10" s="20"/>
      <c r="B10" s="21"/>
      <c r="C10" s="20"/>
      <c r="D10" s="1"/>
      <c r="E10" s="22" t="s">
        <v>99</v>
      </c>
      <c r="F10" s="35"/>
      <c r="H10" s="9"/>
    </row>
    <row r="11" spans="1:8" x14ac:dyDescent="0.25">
      <c r="A11" s="20"/>
      <c r="B11" s="21"/>
      <c r="C11" s="20"/>
      <c r="D11" s="1"/>
      <c r="E11" s="22" t="str">
        <f>IF('1) Proposed School Information'!E21="Select Year"," ",VLOOKUP('6) Year 1 Budget'!E11,Source!A8:C17,3,FALSE))</f>
        <v>2023-24</v>
      </c>
      <c r="F11" s="35"/>
      <c r="H11" s="9"/>
    </row>
    <row r="12" spans="1:8" hidden="1" x14ac:dyDescent="0.25">
      <c r="A12" s="20"/>
      <c r="B12" s="21"/>
      <c r="C12" s="36" t="s">
        <v>100</v>
      </c>
      <c r="D12" s="1"/>
      <c r="E12" s="37">
        <v>0</v>
      </c>
      <c r="F12" s="38"/>
      <c r="H12" s="9"/>
    </row>
    <row r="13" spans="1:8" hidden="1" x14ac:dyDescent="0.25">
      <c r="A13" s="20"/>
      <c r="B13" s="21"/>
      <c r="C13" s="39" t="s">
        <v>101</v>
      </c>
      <c r="D13" s="1"/>
      <c r="E13" s="40">
        <f>100%+E12</f>
        <v>1</v>
      </c>
      <c r="F13" s="40"/>
      <c r="H13" s="9"/>
    </row>
    <row r="14" spans="1:8" hidden="1" x14ac:dyDescent="0.25">
      <c r="A14" s="20"/>
      <c r="B14" s="21"/>
      <c r="C14" s="39"/>
      <c r="D14" s="1"/>
      <c r="E14" s="40"/>
      <c r="F14" s="40"/>
      <c r="H14" s="9"/>
    </row>
    <row r="15" spans="1:8" x14ac:dyDescent="0.25">
      <c r="A15" s="20"/>
      <c r="B15" s="21"/>
      <c r="C15" s="39"/>
      <c r="D15" s="1"/>
      <c r="E15" s="40"/>
      <c r="F15" s="40"/>
      <c r="H15" s="9"/>
    </row>
    <row r="16" spans="1:8" x14ac:dyDescent="0.25">
      <c r="A16" s="20"/>
      <c r="B16" s="28" t="s">
        <v>102</v>
      </c>
      <c r="C16" s="26" t="s">
        <v>103</v>
      </c>
      <c r="D16" s="20"/>
      <c r="E16" s="26" t="s">
        <v>104</v>
      </c>
      <c r="F16" s="41" t="s">
        <v>105</v>
      </c>
      <c r="H16" s="9"/>
    </row>
    <row r="17" spans="1:8" hidden="1" x14ac:dyDescent="0.25">
      <c r="A17" s="20"/>
      <c r="B17" s="28" t="s">
        <v>106</v>
      </c>
      <c r="C17" s="36" t="s">
        <v>103</v>
      </c>
      <c r="D17" s="20"/>
      <c r="E17" s="23"/>
      <c r="F17" s="41" t="s">
        <v>105</v>
      </c>
      <c r="H17" s="9"/>
    </row>
    <row r="18" spans="1:8" hidden="1" x14ac:dyDescent="0.25">
      <c r="A18" s="20"/>
      <c r="B18" s="29" t="s">
        <v>107</v>
      </c>
      <c r="C18" s="42">
        <v>0</v>
      </c>
      <c r="E18" s="43">
        <v>0</v>
      </c>
      <c r="F18" s="122"/>
      <c r="H18" s="9"/>
    </row>
    <row r="19" spans="1:8" hidden="1" x14ac:dyDescent="0.25">
      <c r="A19" s="20"/>
      <c r="B19" s="29" t="s">
        <v>108</v>
      </c>
      <c r="C19" s="42">
        <v>0</v>
      </c>
      <c r="E19" s="43">
        <v>0</v>
      </c>
      <c r="F19" s="122"/>
      <c r="H19" s="9"/>
    </row>
    <row r="20" spans="1:8" hidden="1" x14ac:dyDescent="0.25">
      <c r="A20" s="20"/>
      <c r="B20" s="29" t="s">
        <v>109</v>
      </c>
      <c r="C20" s="42">
        <v>0</v>
      </c>
      <c r="E20" s="43">
        <v>0</v>
      </c>
      <c r="F20" s="122"/>
      <c r="H20" s="9"/>
    </row>
    <row r="21" spans="1:8" hidden="1" x14ac:dyDescent="0.25">
      <c r="A21" s="20"/>
      <c r="B21" s="44" t="s">
        <v>110</v>
      </c>
      <c r="C21" s="42">
        <v>0</v>
      </c>
      <c r="E21" s="43">
        <v>0</v>
      </c>
      <c r="F21" s="122"/>
      <c r="H21" s="9"/>
    </row>
    <row r="22" spans="1:8" hidden="1" x14ac:dyDescent="0.25">
      <c r="A22" s="20"/>
      <c r="B22" s="44" t="s">
        <v>110</v>
      </c>
      <c r="C22" s="42">
        <v>0</v>
      </c>
      <c r="E22" s="43">
        <v>0</v>
      </c>
      <c r="F22" s="122"/>
      <c r="H22" s="9"/>
    </row>
    <row r="23" spans="1:8" hidden="1" x14ac:dyDescent="0.25">
      <c r="A23" s="20"/>
      <c r="B23" s="29"/>
      <c r="C23" s="45"/>
      <c r="E23" s="46"/>
      <c r="F23" s="46"/>
      <c r="H23" s="9"/>
    </row>
    <row r="24" spans="1:8" x14ac:dyDescent="0.25">
      <c r="B24" s="8"/>
      <c r="H24" s="9"/>
    </row>
    <row r="25" spans="1:8" hidden="1" x14ac:dyDescent="0.25">
      <c r="B25" s="29" t="s">
        <v>111</v>
      </c>
      <c r="C25" s="42">
        <v>0</v>
      </c>
      <c r="E25" s="43">
        <v>0</v>
      </c>
      <c r="F25" s="122"/>
      <c r="H25" s="9"/>
    </row>
    <row r="26" spans="1:8" hidden="1" x14ac:dyDescent="0.25">
      <c r="B26" s="29" t="s">
        <v>112</v>
      </c>
      <c r="C26" s="42">
        <v>0</v>
      </c>
      <c r="E26" s="43">
        <v>0</v>
      </c>
      <c r="F26" s="122"/>
      <c r="H26" s="9"/>
    </row>
    <row r="27" spans="1:8" hidden="1" x14ac:dyDescent="0.25">
      <c r="B27" s="29" t="s">
        <v>113</v>
      </c>
      <c r="C27" s="42">
        <v>0</v>
      </c>
      <c r="E27" s="43">
        <v>0</v>
      </c>
      <c r="F27" s="122"/>
      <c r="H27" s="9"/>
    </row>
    <row r="28" spans="1:8" hidden="1" x14ac:dyDescent="0.25">
      <c r="B28" s="29" t="s">
        <v>114</v>
      </c>
      <c r="C28" s="42">
        <v>0</v>
      </c>
      <c r="E28" s="43">
        <v>0</v>
      </c>
      <c r="F28" s="122"/>
      <c r="H28" s="9"/>
    </row>
    <row r="29" spans="1:8" hidden="1" x14ac:dyDescent="0.25">
      <c r="B29" s="29" t="s">
        <v>115</v>
      </c>
      <c r="C29" s="42">
        <v>0</v>
      </c>
      <c r="E29" s="43">
        <v>0</v>
      </c>
      <c r="F29" s="122"/>
      <c r="H29" s="9"/>
    </row>
    <row r="30" spans="1:8" x14ac:dyDescent="0.25">
      <c r="B30" s="29" t="s">
        <v>116</v>
      </c>
      <c r="C30" s="59">
        <v>750000</v>
      </c>
      <c r="E30" s="60">
        <v>0</v>
      </c>
      <c r="F30" s="98" t="s">
        <v>117</v>
      </c>
      <c r="H30" s="9"/>
    </row>
    <row r="31" spans="1:8" hidden="1" x14ac:dyDescent="0.25">
      <c r="B31" s="44" t="s">
        <v>110</v>
      </c>
      <c r="C31" s="42">
        <v>0</v>
      </c>
      <c r="E31" s="43">
        <v>0</v>
      </c>
      <c r="F31" s="122"/>
      <c r="H31" s="9"/>
    </row>
    <row r="32" spans="1:8" hidden="1" x14ac:dyDescent="0.25">
      <c r="B32" s="44" t="s">
        <v>110</v>
      </c>
      <c r="C32" s="42">
        <v>0</v>
      </c>
      <c r="E32" s="43">
        <v>0</v>
      </c>
      <c r="F32" s="122"/>
      <c r="H32" s="9"/>
    </row>
    <row r="33" spans="1:8" x14ac:dyDescent="0.25">
      <c r="B33" s="29"/>
      <c r="C33" s="45"/>
      <c r="E33" s="46"/>
      <c r="F33" s="46"/>
      <c r="H33" s="9"/>
    </row>
    <row r="34" spans="1:8" hidden="1" x14ac:dyDescent="0.25">
      <c r="B34" s="28" t="s">
        <v>118</v>
      </c>
      <c r="C34" s="45"/>
      <c r="E34" s="46"/>
      <c r="F34" s="46"/>
      <c r="H34" s="9"/>
    </row>
    <row r="35" spans="1:8" hidden="1" x14ac:dyDescent="0.25">
      <c r="B35" s="44" t="s">
        <v>110</v>
      </c>
      <c r="C35" s="42">
        <v>0</v>
      </c>
      <c r="E35" s="43">
        <v>0</v>
      </c>
      <c r="F35" s="122"/>
      <c r="H35" s="9"/>
    </row>
    <row r="36" spans="1:8" hidden="1" x14ac:dyDescent="0.25">
      <c r="B36" s="44" t="s">
        <v>110</v>
      </c>
      <c r="C36" s="42">
        <v>0</v>
      </c>
      <c r="E36" s="43">
        <v>0</v>
      </c>
      <c r="F36" s="122"/>
      <c r="H36" s="9"/>
    </row>
    <row r="37" spans="1:8" hidden="1" x14ac:dyDescent="0.25">
      <c r="B37" s="44" t="s">
        <v>110</v>
      </c>
      <c r="C37" s="42">
        <v>0</v>
      </c>
      <c r="E37" s="43">
        <v>0</v>
      </c>
      <c r="F37" s="122"/>
      <c r="H37" s="9"/>
    </row>
    <row r="38" spans="1:8" hidden="1" x14ac:dyDescent="0.25">
      <c r="B38" s="44" t="s">
        <v>110</v>
      </c>
      <c r="C38" s="42">
        <v>0</v>
      </c>
      <c r="E38" s="43">
        <v>0</v>
      </c>
      <c r="F38" s="122"/>
      <c r="H38" s="9"/>
    </row>
    <row r="39" spans="1:8" hidden="1" x14ac:dyDescent="0.25">
      <c r="B39" s="44" t="s">
        <v>110</v>
      </c>
      <c r="C39" s="42">
        <v>0</v>
      </c>
      <c r="E39" s="43">
        <v>0</v>
      </c>
      <c r="F39" s="122"/>
      <c r="H39" s="9"/>
    </row>
    <row r="40" spans="1:8" hidden="1" x14ac:dyDescent="0.25">
      <c r="B40" s="29"/>
      <c r="C40" s="45"/>
      <c r="E40" s="46"/>
      <c r="F40" s="46"/>
      <c r="H40" s="9"/>
    </row>
    <row r="41" spans="1:8" x14ac:dyDescent="0.25">
      <c r="B41" s="28" t="s">
        <v>119</v>
      </c>
      <c r="C41" s="45"/>
      <c r="E41" s="46"/>
      <c r="F41" s="41" t="s">
        <v>120</v>
      </c>
      <c r="H41" s="9"/>
    </row>
    <row r="42" spans="1:8" x14ac:dyDescent="0.25">
      <c r="B42" s="61" t="s">
        <v>110</v>
      </c>
      <c r="C42" s="59"/>
      <c r="E42" s="59">
        <v>0</v>
      </c>
      <c r="F42" s="98"/>
      <c r="H42" s="9"/>
    </row>
    <row r="43" spans="1:8" x14ac:dyDescent="0.25">
      <c r="B43" s="61" t="s">
        <v>110</v>
      </c>
      <c r="C43" s="59"/>
      <c r="E43" s="59">
        <v>0</v>
      </c>
      <c r="F43" s="98"/>
      <c r="H43" s="9"/>
    </row>
    <row r="44" spans="1:8" x14ac:dyDescent="0.25">
      <c r="B44" s="61" t="s">
        <v>110</v>
      </c>
      <c r="C44" s="59"/>
      <c r="E44" s="59">
        <v>0</v>
      </c>
      <c r="F44" s="98"/>
      <c r="H44" s="9"/>
    </row>
    <row r="45" spans="1:8" x14ac:dyDescent="0.25">
      <c r="B45" s="61" t="s">
        <v>110</v>
      </c>
      <c r="C45" s="59"/>
      <c r="E45" s="59">
        <v>0</v>
      </c>
      <c r="F45" s="98"/>
      <c r="H45" s="9"/>
    </row>
    <row r="46" spans="1:8" ht="14.65" customHeight="1" x14ac:dyDescent="0.25">
      <c r="B46" s="61" t="s">
        <v>110</v>
      </c>
      <c r="C46" s="59"/>
      <c r="E46" s="59">
        <v>0</v>
      </c>
      <c r="F46" s="98"/>
      <c r="H46" s="9"/>
    </row>
    <row r="47" spans="1:8" x14ac:dyDescent="0.25">
      <c r="A47" s="20"/>
      <c r="B47" s="21"/>
      <c r="C47" s="20"/>
      <c r="D47" s="20"/>
      <c r="E47" s="26"/>
      <c r="F47" s="26"/>
      <c r="H47" s="9"/>
    </row>
    <row r="48" spans="1:8" ht="19.5" thickBot="1" x14ac:dyDescent="0.35">
      <c r="B48" s="47" t="s">
        <v>121</v>
      </c>
      <c r="E48" s="48">
        <f>SUM(E18:E22,E24:E32,E35:E39,E42:E46)</f>
        <v>0</v>
      </c>
      <c r="F48" s="49"/>
      <c r="H48" s="9"/>
    </row>
    <row r="49" spans="1:8" ht="20.25" thickTop="1" thickBot="1" x14ac:dyDescent="0.35">
      <c r="B49" s="47"/>
      <c r="E49" s="49"/>
      <c r="F49" s="49"/>
      <c r="H49" s="9"/>
    </row>
    <row r="50" spans="1:8" ht="19.5" thickBot="1" x14ac:dyDescent="0.35">
      <c r="B50" s="47"/>
      <c r="C50" s="236" t="s">
        <v>122</v>
      </c>
      <c r="D50" s="237"/>
      <c r="E50" s="237"/>
      <c r="F50" s="238"/>
      <c r="H50" s="9"/>
    </row>
    <row r="51" spans="1:8" ht="18.75" x14ac:dyDescent="0.3">
      <c r="B51" s="47"/>
      <c r="C51" s="227"/>
      <c r="D51" s="228"/>
      <c r="E51" s="228"/>
      <c r="F51" s="229"/>
      <c r="H51" s="9"/>
    </row>
    <row r="52" spans="1:8" ht="18.75" x14ac:dyDescent="0.3">
      <c r="B52" s="47"/>
      <c r="C52" s="230"/>
      <c r="D52" s="231"/>
      <c r="E52" s="231"/>
      <c r="F52" s="232"/>
      <c r="H52" s="9"/>
    </row>
    <row r="53" spans="1:8" ht="18.75" x14ac:dyDescent="0.3">
      <c r="B53" s="47"/>
      <c r="C53" s="230"/>
      <c r="D53" s="231"/>
      <c r="E53" s="231"/>
      <c r="F53" s="232"/>
      <c r="H53" s="9"/>
    </row>
    <row r="54" spans="1:8" ht="18.75" x14ac:dyDescent="0.3">
      <c r="B54" s="47"/>
      <c r="C54" s="230"/>
      <c r="D54" s="231"/>
      <c r="E54" s="231"/>
      <c r="F54" s="232"/>
      <c r="H54" s="9"/>
    </row>
    <row r="55" spans="1:8" ht="19.5" thickBot="1" x14ac:dyDescent="0.35">
      <c r="B55" s="121"/>
      <c r="C55" s="233"/>
      <c r="D55" s="234"/>
      <c r="E55" s="234"/>
      <c r="F55" s="235"/>
      <c r="G55" s="18"/>
      <c r="H55" s="19"/>
    </row>
    <row r="56" spans="1:8" x14ac:dyDescent="0.25">
      <c r="B56" s="123"/>
      <c r="C56" s="6"/>
      <c r="D56" s="6"/>
      <c r="E56" s="124"/>
      <c r="F56" s="124"/>
      <c r="G56" s="6"/>
      <c r="H56" s="7"/>
    </row>
    <row r="57" spans="1:8" ht="14.65" customHeight="1" x14ac:dyDescent="0.25">
      <c r="A57" s="20"/>
      <c r="B57" s="8"/>
      <c r="C57" s="206" t="s">
        <v>123</v>
      </c>
      <c r="D57" s="225"/>
      <c r="E57" s="225"/>
      <c r="F57" s="225"/>
      <c r="H57" s="9"/>
    </row>
    <row r="58" spans="1:8" x14ac:dyDescent="0.25">
      <c r="A58" s="20"/>
      <c r="B58" s="8"/>
      <c r="E58" s="16"/>
      <c r="F58" s="16"/>
      <c r="H58" s="9"/>
    </row>
    <row r="59" spans="1:8" x14ac:dyDescent="0.25">
      <c r="A59" s="20"/>
      <c r="B59" s="21"/>
      <c r="C59" s="20"/>
      <c r="D59" s="1"/>
      <c r="E59" s="22" t="s">
        <v>99</v>
      </c>
      <c r="F59" s="35"/>
      <c r="H59" s="9"/>
    </row>
    <row r="60" spans="1:8" x14ac:dyDescent="0.25">
      <c r="A60" s="20"/>
      <c r="B60" s="21"/>
      <c r="C60" s="20"/>
      <c r="D60" s="20"/>
      <c r="E60" s="50" t="str">
        <f>E11</f>
        <v>2023-24</v>
      </c>
      <c r="F60" s="23"/>
      <c r="H60" s="9"/>
    </row>
    <row r="61" spans="1:8" x14ac:dyDescent="0.25">
      <c r="A61" s="20"/>
      <c r="B61" s="21"/>
      <c r="C61" s="20"/>
      <c r="D61" s="20"/>
      <c r="E61" s="23"/>
      <c r="F61" s="23"/>
      <c r="H61" s="9"/>
    </row>
    <row r="62" spans="1:8" x14ac:dyDescent="0.25">
      <c r="A62" s="20"/>
      <c r="B62" s="28" t="s">
        <v>124</v>
      </c>
      <c r="C62" s="36" t="s">
        <v>125</v>
      </c>
      <c r="D62" s="20"/>
      <c r="E62" s="46"/>
      <c r="F62" s="41" t="s">
        <v>105</v>
      </c>
      <c r="H62" s="9"/>
    </row>
    <row r="63" spans="1:8" x14ac:dyDescent="0.25">
      <c r="A63" s="20"/>
      <c r="B63" s="24" t="s">
        <v>126</v>
      </c>
      <c r="C63" s="62">
        <v>0</v>
      </c>
      <c r="D63" s="51"/>
      <c r="E63" s="59">
        <v>0</v>
      </c>
      <c r="F63" s="98"/>
      <c r="H63" s="9"/>
    </row>
    <row r="64" spans="1:8" x14ac:dyDescent="0.25">
      <c r="A64" s="20"/>
      <c r="B64" s="24" t="s">
        <v>127</v>
      </c>
      <c r="C64" s="62">
        <v>0</v>
      </c>
      <c r="D64" s="51"/>
      <c r="E64" s="59">
        <v>0</v>
      </c>
      <c r="F64" s="98"/>
      <c r="H64" s="9"/>
    </row>
    <row r="65" spans="1:8" x14ac:dyDescent="0.25">
      <c r="A65" s="20"/>
      <c r="B65" s="24" t="s">
        <v>128</v>
      </c>
      <c r="C65" s="62">
        <v>0</v>
      </c>
      <c r="D65" s="51"/>
      <c r="E65" s="59">
        <v>0</v>
      </c>
      <c r="F65" s="98"/>
      <c r="H65" s="9"/>
    </row>
    <row r="66" spans="1:8" x14ac:dyDescent="0.25">
      <c r="A66" s="20"/>
      <c r="B66" s="24" t="s">
        <v>129</v>
      </c>
      <c r="C66" s="62">
        <v>0</v>
      </c>
      <c r="D66" s="51"/>
      <c r="E66" s="59">
        <v>0</v>
      </c>
      <c r="F66" s="98"/>
      <c r="H66" s="9"/>
    </row>
    <row r="67" spans="1:8" x14ac:dyDescent="0.25">
      <c r="A67" s="20"/>
      <c r="B67" s="24" t="s">
        <v>130</v>
      </c>
      <c r="C67" s="62">
        <v>0</v>
      </c>
      <c r="D67" s="51"/>
      <c r="E67" s="59">
        <v>0</v>
      </c>
      <c r="F67" s="98"/>
      <c r="H67" s="9"/>
    </row>
    <row r="68" spans="1:8" x14ac:dyDescent="0.25">
      <c r="A68" s="20"/>
      <c r="B68" s="25" t="str">
        <f>'[1]5) Year 1-5 Staff Assumptions'!B56</f>
        <v>Total Administrative Compensation</v>
      </c>
      <c r="C68" s="53">
        <f>SUM(C63:C67)</f>
        <v>0</v>
      </c>
      <c r="D68" s="36"/>
      <c r="E68" s="54">
        <f>SUM(E63:E67)</f>
        <v>0</v>
      </c>
      <c r="F68" s="101"/>
      <c r="H68" s="9"/>
    </row>
    <row r="69" spans="1:8" x14ac:dyDescent="0.25">
      <c r="A69" s="20"/>
      <c r="B69" s="24"/>
      <c r="C69" s="56"/>
      <c r="E69" s="57"/>
      <c r="F69" s="102"/>
      <c r="H69" s="9"/>
    </row>
    <row r="70" spans="1:8" x14ac:dyDescent="0.25">
      <c r="A70" s="20"/>
      <c r="B70" s="25" t="str">
        <f>'[1]5) Year 1-5 Staff Assumptions'!B58</f>
        <v>Instructional Staff</v>
      </c>
      <c r="C70" s="56"/>
      <c r="D70" s="56"/>
      <c r="E70" s="56"/>
      <c r="F70" s="103"/>
      <c r="H70" s="9"/>
    </row>
    <row r="71" spans="1:8" x14ac:dyDescent="0.25">
      <c r="A71" s="20"/>
      <c r="B71" s="24" t="s">
        <v>131</v>
      </c>
      <c r="C71" s="62">
        <v>0</v>
      </c>
      <c r="D71" s="51"/>
      <c r="E71" s="59">
        <v>0</v>
      </c>
      <c r="F71" s="98"/>
      <c r="H71" s="9"/>
    </row>
    <row r="72" spans="1:8" x14ac:dyDescent="0.25">
      <c r="A72" s="20"/>
      <c r="B72" s="24" t="s">
        <v>132</v>
      </c>
      <c r="C72" s="62">
        <v>0</v>
      </c>
      <c r="D72" s="51"/>
      <c r="E72" s="59">
        <v>0</v>
      </c>
      <c r="F72" s="98"/>
      <c r="H72" s="9"/>
    </row>
    <row r="73" spans="1:8" x14ac:dyDescent="0.25">
      <c r="A73" s="20"/>
      <c r="B73" s="24" t="s">
        <v>133</v>
      </c>
      <c r="C73" s="62">
        <v>0</v>
      </c>
      <c r="D73" s="51"/>
      <c r="E73" s="59">
        <v>0</v>
      </c>
      <c r="F73" s="98"/>
      <c r="H73" s="9"/>
    </row>
    <row r="74" spans="1:8" x14ac:dyDescent="0.25">
      <c r="A74" s="20"/>
      <c r="B74" s="24" t="s">
        <v>134</v>
      </c>
      <c r="C74" s="62">
        <v>0</v>
      </c>
      <c r="D74" s="51"/>
      <c r="E74" s="59">
        <v>0</v>
      </c>
      <c r="F74" s="98"/>
      <c r="H74" s="9"/>
    </row>
    <row r="75" spans="1:8" x14ac:dyDescent="0.25">
      <c r="A75" s="20"/>
      <c r="B75" s="24" t="s">
        <v>130</v>
      </c>
      <c r="C75" s="62">
        <v>0</v>
      </c>
      <c r="D75" s="51"/>
      <c r="E75" s="59">
        <v>0</v>
      </c>
      <c r="F75" s="98"/>
      <c r="H75" s="9"/>
    </row>
    <row r="76" spans="1:8" x14ac:dyDescent="0.25">
      <c r="A76" s="20"/>
      <c r="B76" s="25" t="str">
        <f>'[1]5) Year 1-5 Staff Assumptions'!B64</f>
        <v>Total Instructional Compensation</v>
      </c>
      <c r="C76" s="53">
        <f>SUM(C71:C75)</f>
        <v>0</v>
      </c>
      <c r="D76" s="36"/>
      <c r="E76" s="54">
        <f>SUM(E71:E75)</f>
        <v>0</v>
      </c>
      <c r="F76" s="55"/>
      <c r="H76" s="9"/>
    </row>
    <row r="77" spans="1:8" x14ac:dyDescent="0.25">
      <c r="A77" s="20"/>
      <c r="B77" s="24"/>
      <c r="C77" s="56"/>
      <c r="E77" s="57"/>
      <c r="F77" s="57"/>
      <c r="H77" s="9"/>
    </row>
    <row r="78" spans="1:8" x14ac:dyDescent="0.25">
      <c r="A78" s="20"/>
      <c r="B78" s="25" t="str">
        <f>'[1]5) Year 1-5 Staff Assumptions'!B66</f>
        <v>Non-Instructional Staff</v>
      </c>
      <c r="C78" s="56"/>
      <c r="D78" s="56"/>
      <c r="E78" s="56"/>
      <c r="F78" s="56"/>
      <c r="H78" s="9"/>
    </row>
    <row r="79" spans="1:8" x14ac:dyDescent="0.25">
      <c r="A79" s="20"/>
      <c r="B79" s="24" t="s">
        <v>135</v>
      </c>
      <c r="C79" s="62">
        <v>0</v>
      </c>
      <c r="D79" s="51"/>
      <c r="E79" s="59">
        <v>0</v>
      </c>
      <c r="F79" s="98"/>
      <c r="H79" s="9"/>
    </row>
    <row r="80" spans="1:8" x14ac:dyDescent="0.25">
      <c r="A80" s="20"/>
      <c r="B80" s="24" t="s">
        <v>136</v>
      </c>
      <c r="C80" s="62">
        <v>0</v>
      </c>
      <c r="D80" s="51"/>
      <c r="E80" s="59">
        <v>0</v>
      </c>
      <c r="F80" s="98"/>
      <c r="H80" s="9"/>
    </row>
    <row r="81" spans="1:8" x14ac:dyDescent="0.25">
      <c r="A81" s="20"/>
      <c r="B81" s="24" t="s">
        <v>137</v>
      </c>
      <c r="C81" s="62">
        <v>0</v>
      </c>
      <c r="D81" s="51"/>
      <c r="E81" s="59">
        <v>0</v>
      </c>
      <c r="F81" s="98"/>
      <c r="H81" s="9"/>
    </row>
    <row r="82" spans="1:8" x14ac:dyDescent="0.25">
      <c r="A82" s="20"/>
      <c r="B82" s="24" t="s">
        <v>138</v>
      </c>
      <c r="C82" s="62">
        <v>0</v>
      </c>
      <c r="D82" s="51"/>
      <c r="E82" s="59">
        <v>0</v>
      </c>
      <c r="F82" s="98"/>
      <c r="H82" s="9"/>
    </row>
    <row r="83" spans="1:8" x14ac:dyDescent="0.25">
      <c r="A83" s="20"/>
      <c r="B83" s="24" t="s">
        <v>130</v>
      </c>
      <c r="C83" s="62">
        <v>0</v>
      </c>
      <c r="D83" s="51"/>
      <c r="E83" s="59">
        <v>0</v>
      </c>
      <c r="F83" s="98"/>
      <c r="H83" s="9"/>
    </row>
    <row r="84" spans="1:8" x14ac:dyDescent="0.25">
      <c r="A84" s="20"/>
      <c r="B84" s="25" t="str">
        <f>'[1]5) Year 1-5 Staff Assumptions'!B72</f>
        <v>Total Non-Instructional  Compensation</v>
      </c>
      <c r="C84" s="53">
        <f>SUM(C79:C83)</f>
        <v>0</v>
      </c>
      <c r="D84" s="36"/>
      <c r="E84" s="54">
        <f>SUM(E79:E83)</f>
        <v>0</v>
      </c>
      <c r="F84" s="101"/>
      <c r="H84" s="9"/>
    </row>
    <row r="85" spans="1:8" x14ac:dyDescent="0.25">
      <c r="A85" s="20"/>
      <c r="B85" s="24"/>
      <c r="C85" s="20"/>
      <c r="D85" s="20"/>
      <c r="E85" s="57"/>
      <c r="F85" s="102"/>
      <c r="H85" s="9"/>
    </row>
    <row r="86" spans="1:8" x14ac:dyDescent="0.25">
      <c r="A86" s="20"/>
      <c r="B86" s="24" t="s">
        <v>139</v>
      </c>
      <c r="C86" s="20"/>
      <c r="D86" s="20"/>
      <c r="E86" s="60">
        <v>0</v>
      </c>
      <c r="F86" s="106"/>
      <c r="H86" s="9"/>
    </row>
    <row r="87" spans="1:8" x14ac:dyDescent="0.25">
      <c r="A87" s="20"/>
      <c r="B87" s="24" t="s">
        <v>140</v>
      </c>
      <c r="C87" s="20"/>
      <c r="D87" s="20"/>
      <c r="E87" s="60">
        <v>0</v>
      </c>
      <c r="F87" s="106"/>
      <c r="H87" s="9"/>
    </row>
    <row r="88" spans="1:8" x14ac:dyDescent="0.25">
      <c r="A88" s="20"/>
      <c r="B88" s="24" t="s">
        <v>140</v>
      </c>
      <c r="C88" s="20"/>
      <c r="D88" s="20"/>
      <c r="E88" s="60">
        <v>0</v>
      </c>
      <c r="F88" s="106"/>
      <c r="H88" s="9"/>
    </row>
    <row r="89" spans="1:8" x14ac:dyDescent="0.25">
      <c r="A89" s="20"/>
      <c r="B89" s="24" t="s">
        <v>140</v>
      </c>
      <c r="C89" s="20"/>
      <c r="D89" s="20"/>
      <c r="E89" s="60">
        <v>0</v>
      </c>
      <c r="F89" s="106"/>
      <c r="H89" s="9"/>
    </row>
    <row r="90" spans="1:8" x14ac:dyDescent="0.25">
      <c r="A90" s="20"/>
      <c r="B90" s="24"/>
      <c r="D90" s="20"/>
      <c r="E90" s="93"/>
      <c r="F90" s="108"/>
      <c r="H90" s="9"/>
    </row>
    <row r="91" spans="1:8" x14ac:dyDescent="0.25">
      <c r="A91" s="20"/>
      <c r="B91" s="25" t="s">
        <v>141</v>
      </c>
      <c r="C91" s="53">
        <f>C68+C76+C84</f>
        <v>0</v>
      </c>
      <c r="D91" s="20"/>
      <c r="E91" s="57"/>
      <c r="F91" s="49"/>
      <c r="H91" s="9"/>
    </row>
    <row r="92" spans="1:8" ht="15.75" thickBot="1" x14ac:dyDescent="0.3">
      <c r="A92" s="20"/>
      <c r="B92" s="25" t="str">
        <f>'[1]5) Year 1-5 Staff Assumptions'!B79</f>
        <v>Total Compensation</v>
      </c>
      <c r="C92" s="36"/>
      <c r="D92" s="36"/>
      <c r="E92" s="48">
        <f>E68+E76+E84+SUM(E86:E89)</f>
        <v>0</v>
      </c>
      <c r="F92" s="49"/>
      <c r="H92" s="9"/>
    </row>
    <row r="93" spans="1:8" ht="16.5" thickTop="1" thickBot="1" x14ac:dyDescent="0.3">
      <c r="A93" s="20"/>
      <c r="B93" s="30"/>
      <c r="C93" s="31"/>
      <c r="D93" s="31"/>
      <c r="E93" s="125"/>
      <c r="F93" s="125"/>
      <c r="G93" s="18"/>
      <c r="H93" s="19"/>
    </row>
    <row r="94" spans="1:8" x14ac:dyDescent="0.25">
      <c r="A94" s="20"/>
      <c r="B94" s="118"/>
      <c r="C94" s="119"/>
      <c r="D94" s="119"/>
      <c r="E94" s="120"/>
      <c r="F94" s="120"/>
      <c r="G94" s="6"/>
      <c r="H94" s="7"/>
    </row>
    <row r="95" spans="1:8" ht="14.65" customHeight="1" x14ac:dyDescent="0.25">
      <c r="A95" s="20"/>
      <c r="B95" s="8"/>
      <c r="C95" s="206" t="s">
        <v>142</v>
      </c>
      <c r="D95" s="225"/>
      <c r="E95" s="225"/>
      <c r="F95" s="225"/>
      <c r="H95" s="9"/>
    </row>
    <row r="96" spans="1:8" ht="14.65" customHeight="1" x14ac:dyDescent="0.25">
      <c r="A96" s="20"/>
      <c r="B96" s="8"/>
      <c r="H96" s="9"/>
    </row>
    <row r="97" spans="1:8" x14ac:dyDescent="0.25">
      <c r="A97" s="20"/>
      <c r="B97" s="8"/>
      <c r="E97" s="22" t="s">
        <v>99</v>
      </c>
      <c r="F97" s="35"/>
      <c r="H97" s="9"/>
    </row>
    <row r="98" spans="1:8" x14ac:dyDescent="0.25">
      <c r="A98" s="20"/>
      <c r="B98" s="21"/>
      <c r="C98" s="36"/>
      <c r="D98" s="1"/>
      <c r="E98" s="50" t="str">
        <f>E11</f>
        <v>2023-24</v>
      </c>
      <c r="F98" s="23"/>
      <c r="H98" s="9"/>
    </row>
    <row r="99" spans="1:8" x14ac:dyDescent="0.25">
      <c r="A99" s="20"/>
      <c r="B99" s="21"/>
      <c r="C99" s="36"/>
      <c r="D99" s="1"/>
      <c r="E99" s="23"/>
      <c r="H99" s="9"/>
    </row>
    <row r="100" spans="1:8" x14ac:dyDescent="0.25">
      <c r="A100" s="20"/>
      <c r="B100" s="21"/>
      <c r="C100" s="36" t="s">
        <v>143</v>
      </c>
      <c r="D100" s="1"/>
      <c r="E100" s="23"/>
      <c r="F100" s="41" t="s">
        <v>105</v>
      </c>
      <c r="H100" s="9"/>
    </row>
    <row r="101" spans="1:8" x14ac:dyDescent="0.25">
      <c r="A101" s="20"/>
      <c r="B101" s="29" t="str">
        <f>'[1]5) Year 1-5 Staff Assumptions'!B86</f>
        <v xml:space="preserve">Social Security </v>
      </c>
      <c r="C101" s="63">
        <v>6.2E-2</v>
      </c>
      <c r="D101" s="39"/>
      <c r="E101" s="59">
        <f>C101*E92</f>
        <v>0</v>
      </c>
      <c r="F101" s="98"/>
      <c r="H101" s="9"/>
    </row>
    <row r="102" spans="1:8" x14ac:dyDescent="0.25">
      <c r="A102" s="20"/>
      <c r="B102" s="29" t="str">
        <f>'[1]5) Year 1-5 Staff Assumptions'!B87</f>
        <v>Medicare</v>
      </c>
      <c r="C102" s="63">
        <v>1.4500000000000001E-2</v>
      </c>
      <c r="D102" s="39"/>
      <c r="E102" s="59">
        <f>C102*E92</f>
        <v>0</v>
      </c>
      <c r="F102" s="98"/>
      <c r="H102" s="9"/>
    </row>
    <row r="103" spans="1:8" x14ac:dyDescent="0.25">
      <c r="A103" s="20"/>
      <c r="B103" s="29" t="str">
        <f>'[1]5) Year 1-5 Staff Assumptions'!B88</f>
        <v>State Unemployment</v>
      </c>
      <c r="C103" s="153" t="s">
        <v>144</v>
      </c>
      <c r="D103" s="39"/>
      <c r="E103" s="59">
        <v>0</v>
      </c>
      <c r="F103" s="98"/>
      <c r="H103" s="9"/>
    </row>
    <row r="104" spans="1:8" x14ac:dyDescent="0.25">
      <c r="A104" s="20"/>
      <c r="B104" s="29" t="str">
        <f>'[1]5) Year 1-5 Staff Assumptions'!B89</f>
        <v>Disability/Life Insurance</v>
      </c>
      <c r="C104" s="63">
        <v>0</v>
      </c>
      <c r="D104" s="39"/>
      <c r="E104" s="59">
        <v>0</v>
      </c>
      <c r="F104" s="98"/>
      <c r="H104" s="9"/>
    </row>
    <row r="105" spans="1:8" x14ac:dyDescent="0.25">
      <c r="A105" s="20"/>
      <c r="B105" s="29" t="str">
        <f>'[1]5) Year 1-5 Staff Assumptions'!B90</f>
        <v>Workers Compensation Insurance</v>
      </c>
      <c r="C105" s="63">
        <v>0</v>
      </c>
      <c r="D105" s="39"/>
      <c r="E105" s="59">
        <v>0</v>
      </c>
      <c r="F105" s="98"/>
      <c r="H105" s="9"/>
    </row>
    <row r="106" spans="1:8" x14ac:dyDescent="0.25">
      <c r="A106" s="20"/>
      <c r="B106" s="29" t="str">
        <f>'[1]5) Year 1-5 Staff Assumptions'!B91</f>
        <v>Other Fringe Benefits</v>
      </c>
      <c r="C106" s="63">
        <v>0</v>
      </c>
      <c r="D106" s="39"/>
      <c r="E106" s="59">
        <v>0</v>
      </c>
      <c r="F106" s="98"/>
      <c r="H106" s="9"/>
    </row>
    <row r="107" spans="1:8" x14ac:dyDescent="0.25">
      <c r="A107" s="20"/>
      <c r="B107" s="29" t="str">
        <f>'[1]5) Year 1-5 Staff Assumptions'!B96</f>
        <v>Medical Insurance</v>
      </c>
      <c r="C107" s="59">
        <v>0</v>
      </c>
      <c r="D107" s="39"/>
      <c r="E107" s="59">
        <f>(C107*0.75)*2*(4*0.5)</f>
        <v>0</v>
      </c>
      <c r="F107" s="98"/>
      <c r="H107" s="9"/>
    </row>
    <row r="108" spans="1:8" x14ac:dyDescent="0.25">
      <c r="A108" s="20"/>
      <c r="B108" s="29" t="str">
        <f>'[1]5) Year 1-5 Staff Assumptions'!B97</f>
        <v>Dental Insurance</v>
      </c>
      <c r="C108" s="59">
        <v>0</v>
      </c>
      <c r="D108" s="39"/>
      <c r="E108" s="59">
        <v>0</v>
      </c>
      <c r="F108" s="98"/>
      <c r="H108" s="9"/>
    </row>
    <row r="109" spans="1:8" x14ac:dyDescent="0.25">
      <c r="A109" s="20"/>
      <c r="B109" s="29" t="str">
        <f>'[1]5) Year 1-5 Staff Assumptions'!B98</f>
        <v>Vision Insurance</v>
      </c>
      <c r="C109" s="59">
        <v>0</v>
      </c>
      <c r="D109" s="39"/>
      <c r="E109" s="59">
        <v>0</v>
      </c>
      <c r="F109" s="98"/>
      <c r="H109" s="9"/>
    </row>
    <row r="110" spans="1:8" x14ac:dyDescent="0.25">
      <c r="A110" s="20"/>
      <c r="B110" s="29" t="str">
        <f>'[1]5) Year 1-5 Staff Assumptions'!B105</f>
        <v>Other Retirement</v>
      </c>
      <c r="C110" s="63">
        <v>0</v>
      </c>
      <c r="D110" s="39"/>
      <c r="E110" s="59">
        <f>C110*E92</f>
        <v>0</v>
      </c>
      <c r="F110" s="98"/>
      <c r="H110" s="9"/>
    </row>
    <row r="111" spans="1:8" x14ac:dyDescent="0.25">
      <c r="B111" s="8"/>
      <c r="H111" s="9"/>
    </row>
    <row r="112" spans="1:8" ht="15.75" thickBot="1" x14ac:dyDescent="0.3">
      <c r="B112" s="25" t="s">
        <v>145</v>
      </c>
      <c r="C112" s="36"/>
      <c r="D112" s="36"/>
      <c r="E112" s="48">
        <f>SUM(E101:E110)</f>
        <v>0</v>
      </c>
      <c r="F112" s="49"/>
      <c r="H112" s="9"/>
    </row>
    <row r="113" spans="1:8" ht="16.5" thickTop="1" thickBot="1" x14ac:dyDescent="0.3">
      <c r="B113" s="126"/>
      <c r="C113" s="127"/>
      <c r="D113" s="127"/>
      <c r="E113" s="128"/>
      <c r="F113" s="128"/>
      <c r="G113" s="18"/>
      <c r="H113" s="19"/>
    </row>
    <row r="114" spans="1:8" x14ac:dyDescent="0.25">
      <c r="B114" s="129"/>
      <c r="C114" s="130"/>
      <c r="D114" s="130"/>
      <c r="E114" s="131"/>
      <c r="F114" s="131"/>
      <c r="G114" s="6"/>
      <c r="H114" s="7"/>
    </row>
    <row r="115" spans="1:8" ht="15" customHeight="1" x14ac:dyDescent="0.25">
      <c r="B115" s="25"/>
      <c r="C115" s="206" t="s">
        <v>146</v>
      </c>
      <c r="D115" s="226"/>
      <c r="E115" s="226"/>
      <c r="F115" s="226"/>
      <c r="H115" s="9"/>
    </row>
    <row r="116" spans="1:8" x14ac:dyDescent="0.25">
      <c r="B116" s="25"/>
      <c r="C116" s="36"/>
      <c r="D116" s="36"/>
      <c r="E116" s="36"/>
      <c r="F116" s="36"/>
      <c r="G116" s="36"/>
      <c r="H116" s="9"/>
    </row>
    <row r="117" spans="1:8" x14ac:dyDescent="0.25">
      <c r="B117" s="25"/>
      <c r="C117" s="36"/>
      <c r="D117" s="36"/>
      <c r="E117" s="22" t="s">
        <v>99</v>
      </c>
      <c r="F117" s="35"/>
      <c r="G117" s="36"/>
      <c r="H117" s="9"/>
    </row>
    <row r="118" spans="1:8" x14ac:dyDescent="0.25">
      <c r="B118" s="25"/>
      <c r="C118" s="36"/>
      <c r="D118" s="36"/>
      <c r="E118" s="50" t="str">
        <f>E11</f>
        <v>2023-24</v>
      </c>
      <c r="F118" s="23"/>
      <c r="G118" s="36"/>
      <c r="H118" s="9"/>
    </row>
    <row r="119" spans="1:8" hidden="1" x14ac:dyDescent="0.25">
      <c r="A119" s="20"/>
      <c r="B119" s="21"/>
      <c r="C119" s="36" t="s">
        <v>147</v>
      </c>
      <c r="D119" s="1"/>
      <c r="E119" s="37">
        <v>0</v>
      </c>
      <c r="H119" s="9"/>
    </row>
    <row r="120" spans="1:8" hidden="1" x14ac:dyDescent="0.25">
      <c r="A120" s="20"/>
      <c r="B120" s="21"/>
      <c r="C120" s="39" t="s">
        <v>101</v>
      </c>
      <c r="D120" s="1"/>
      <c r="E120" s="40">
        <f>100%+E119</f>
        <v>1</v>
      </c>
      <c r="F120" s="40"/>
      <c r="H120" s="9"/>
    </row>
    <row r="121" spans="1:8" x14ac:dyDescent="0.25">
      <c r="B121" s="25"/>
      <c r="C121" s="36"/>
      <c r="D121" s="36"/>
      <c r="E121" s="49"/>
      <c r="F121" s="49"/>
      <c r="H121" s="9"/>
    </row>
    <row r="122" spans="1:8" x14ac:dyDescent="0.25">
      <c r="B122" s="25" t="s">
        <v>148</v>
      </c>
      <c r="C122" s="36"/>
      <c r="D122" s="36"/>
      <c r="E122" s="49"/>
      <c r="F122" s="41" t="s">
        <v>105</v>
      </c>
      <c r="H122" s="9"/>
    </row>
    <row r="123" spans="1:8" x14ac:dyDescent="0.25">
      <c r="B123" s="61" t="s">
        <v>149</v>
      </c>
      <c r="C123" s="59">
        <v>0</v>
      </c>
      <c r="E123" s="59">
        <v>0</v>
      </c>
      <c r="F123" s="98"/>
      <c r="H123" s="9"/>
    </row>
    <row r="124" spans="1:8" x14ac:dyDescent="0.25">
      <c r="B124" s="61" t="s">
        <v>150</v>
      </c>
      <c r="C124" s="59">
        <v>0</v>
      </c>
      <c r="E124" s="59">
        <v>0</v>
      </c>
      <c r="F124" s="98"/>
      <c r="H124" s="9"/>
    </row>
    <row r="125" spans="1:8" x14ac:dyDescent="0.25">
      <c r="B125" s="61" t="s">
        <v>151</v>
      </c>
      <c r="C125" s="59">
        <v>0</v>
      </c>
      <c r="E125" s="59">
        <v>0</v>
      </c>
      <c r="F125" s="98"/>
      <c r="H125" s="9"/>
    </row>
    <row r="126" spans="1:8" x14ac:dyDescent="0.25">
      <c r="B126" s="61" t="s">
        <v>152</v>
      </c>
      <c r="C126" s="59">
        <v>0</v>
      </c>
      <c r="E126" s="59">
        <v>0</v>
      </c>
      <c r="F126" s="98"/>
      <c r="H126" s="9"/>
    </row>
    <row r="127" spans="1:8" x14ac:dyDescent="0.25">
      <c r="B127" s="61" t="s">
        <v>153</v>
      </c>
      <c r="C127" s="59">
        <v>0</v>
      </c>
      <c r="E127" s="59">
        <v>0</v>
      </c>
      <c r="F127" s="98"/>
      <c r="H127" s="9"/>
    </row>
    <row r="128" spans="1:8" x14ac:dyDescent="0.25">
      <c r="B128" s="61" t="s">
        <v>154</v>
      </c>
      <c r="C128" s="59">
        <v>0</v>
      </c>
      <c r="E128" s="59">
        <v>0</v>
      </c>
      <c r="F128" s="98"/>
      <c r="H128" s="9"/>
    </row>
    <row r="129" spans="2:8" x14ac:dyDescent="0.25">
      <c r="B129" s="61" t="s">
        <v>155</v>
      </c>
      <c r="C129" s="59">
        <v>0</v>
      </c>
      <c r="E129" s="59">
        <v>0</v>
      </c>
      <c r="F129" s="98"/>
      <c r="H129" s="9"/>
    </row>
    <row r="130" spans="2:8" x14ac:dyDescent="0.25">
      <c r="B130" s="61" t="s">
        <v>156</v>
      </c>
      <c r="C130" s="59">
        <v>0</v>
      </c>
      <c r="E130" s="59">
        <v>0</v>
      </c>
      <c r="F130" s="98"/>
      <c r="H130" s="9"/>
    </row>
    <row r="131" spans="2:8" x14ac:dyDescent="0.25">
      <c r="B131" s="61" t="s">
        <v>157</v>
      </c>
      <c r="C131" s="59">
        <v>0</v>
      </c>
      <c r="E131" s="59">
        <v>0</v>
      </c>
      <c r="F131" s="98"/>
      <c r="H131" s="9"/>
    </row>
    <row r="132" spans="2:8" x14ac:dyDescent="0.25">
      <c r="B132" s="61" t="s">
        <v>158</v>
      </c>
      <c r="C132" s="59">
        <v>0</v>
      </c>
      <c r="E132" s="59">
        <v>0</v>
      </c>
      <c r="F132" s="98"/>
      <c r="H132" s="9"/>
    </row>
    <row r="133" spans="2:8" x14ac:dyDescent="0.25">
      <c r="B133" s="61" t="s">
        <v>159</v>
      </c>
      <c r="C133" s="59">
        <v>0</v>
      </c>
      <c r="E133" s="59">
        <v>0</v>
      </c>
      <c r="F133" s="98"/>
      <c r="H133" s="9"/>
    </row>
    <row r="134" spans="2:8" x14ac:dyDescent="0.25">
      <c r="B134" s="61" t="s">
        <v>160</v>
      </c>
      <c r="C134" s="59">
        <v>0</v>
      </c>
      <c r="E134" s="59">
        <v>0</v>
      </c>
      <c r="F134" s="98"/>
      <c r="H134" s="9"/>
    </row>
    <row r="135" spans="2:8" x14ac:dyDescent="0.25">
      <c r="B135" s="61" t="s">
        <v>161</v>
      </c>
      <c r="C135" s="59">
        <v>0</v>
      </c>
      <c r="E135" s="59">
        <v>0</v>
      </c>
      <c r="F135" s="98"/>
      <c r="H135" s="9"/>
    </row>
    <row r="136" spans="2:8" x14ac:dyDescent="0.25">
      <c r="B136" s="61" t="s">
        <v>162</v>
      </c>
      <c r="C136" s="59">
        <v>0</v>
      </c>
      <c r="E136" s="59">
        <v>0</v>
      </c>
      <c r="F136" s="98"/>
      <c r="H136" s="9"/>
    </row>
    <row r="137" spans="2:8" x14ac:dyDescent="0.25">
      <c r="B137" s="61" t="s">
        <v>163</v>
      </c>
      <c r="C137" s="59">
        <v>0</v>
      </c>
      <c r="E137" s="59">
        <v>0</v>
      </c>
      <c r="F137" s="98"/>
      <c r="H137" s="9"/>
    </row>
    <row r="138" spans="2:8" x14ac:dyDescent="0.25">
      <c r="B138" s="25"/>
      <c r="C138" s="36"/>
      <c r="D138" s="36"/>
      <c r="E138" s="49"/>
      <c r="F138" s="104"/>
      <c r="H138" s="9"/>
    </row>
    <row r="139" spans="2:8" x14ac:dyDescent="0.25">
      <c r="B139" s="25" t="s">
        <v>164</v>
      </c>
      <c r="C139" s="36"/>
      <c r="D139" s="36"/>
      <c r="E139" s="49"/>
      <c r="F139" s="104"/>
      <c r="H139" s="9"/>
    </row>
    <row r="140" spans="2:8" x14ac:dyDescent="0.25">
      <c r="B140" s="61" t="s">
        <v>165</v>
      </c>
      <c r="C140" s="59">
        <v>0</v>
      </c>
      <c r="E140" s="59">
        <v>0</v>
      </c>
      <c r="F140" s="98"/>
      <c r="H140" s="9"/>
    </row>
    <row r="141" spans="2:8" x14ac:dyDescent="0.25">
      <c r="B141" s="61" t="s">
        <v>166</v>
      </c>
      <c r="C141" s="59">
        <v>0</v>
      </c>
      <c r="E141" s="59">
        <v>0</v>
      </c>
      <c r="F141" s="98"/>
      <c r="H141" s="9"/>
    </row>
    <row r="142" spans="2:8" x14ac:dyDescent="0.25">
      <c r="B142" s="61" t="s">
        <v>167</v>
      </c>
      <c r="C142" s="59">
        <v>0</v>
      </c>
      <c r="E142" s="59">
        <v>0</v>
      </c>
      <c r="F142" s="98"/>
      <c r="H142" s="9"/>
    </row>
    <row r="143" spans="2:8" x14ac:dyDescent="0.25">
      <c r="B143" s="61" t="s">
        <v>168</v>
      </c>
      <c r="C143" s="59">
        <v>0</v>
      </c>
      <c r="E143" s="59">
        <v>0</v>
      </c>
      <c r="F143" s="98"/>
      <c r="H143" s="9"/>
    </row>
    <row r="144" spans="2:8" x14ac:dyDescent="0.25">
      <c r="B144" s="61" t="s">
        <v>169</v>
      </c>
      <c r="C144" s="59">
        <v>0</v>
      </c>
      <c r="E144" s="59">
        <v>0</v>
      </c>
      <c r="F144" s="98"/>
      <c r="H144" s="9"/>
    </row>
    <row r="145" spans="2:8" x14ac:dyDescent="0.25">
      <c r="B145" s="61" t="s">
        <v>170</v>
      </c>
      <c r="C145" s="59">
        <v>0</v>
      </c>
      <c r="E145" s="59">
        <v>0</v>
      </c>
      <c r="F145" s="98"/>
      <c r="H145" s="9"/>
    </row>
    <row r="146" spans="2:8" x14ac:dyDescent="0.25">
      <c r="B146" s="61" t="s">
        <v>171</v>
      </c>
      <c r="C146" s="59">
        <v>0</v>
      </c>
      <c r="E146" s="59">
        <v>0</v>
      </c>
      <c r="F146" s="98"/>
      <c r="H146" s="9"/>
    </row>
    <row r="147" spans="2:8" x14ac:dyDescent="0.25">
      <c r="B147" s="61" t="s">
        <v>172</v>
      </c>
      <c r="C147" s="59">
        <v>0</v>
      </c>
      <c r="E147" s="59">
        <v>0</v>
      </c>
      <c r="F147" s="98"/>
      <c r="H147" s="9"/>
    </row>
    <row r="148" spans="2:8" x14ac:dyDescent="0.25">
      <c r="B148" s="61" t="s">
        <v>173</v>
      </c>
      <c r="C148" s="59">
        <v>0</v>
      </c>
      <c r="E148" s="59">
        <v>0</v>
      </c>
      <c r="F148" s="98"/>
      <c r="H148" s="9"/>
    </row>
    <row r="149" spans="2:8" x14ac:dyDescent="0.25">
      <c r="B149" s="61" t="s">
        <v>174</v>
      </c>
      <c r="C149" s="59">
        <v>0</v>
      </c>
      <c r="E149" s="59">
        <v>0</v>
      </c>
      <c r="F149" s="98"/>
      <c r="H149" s="9"/>
    </row>
    <row r="150" spans="2:8" x14ac:dyDescent="0.25">
      <c r="B150" s="61" t="s">
        <v>175</v>
      </c>
      <c r="C150" s="59">
        <v>0</v>
      </c>
      <c r="E150" s="59">
        <v>0</v>
      </c>
      <c r="F150" s="98"/>
      <c r="H150" s="9"/>
    </row>
    <row r="151" spans="2:8" x14ac:dyDescent="0.25">
      <c r="B151" s="61" t="s">
        <v>176</v>
      </c>
      <c r="C151" s="59">
        <v>0</v>
      </c>
      <c r="E151" s="59">
        <v>0</v>
      </c>
      <c r="F151" s="98"/>
      <c r="H151" s="9"/>
    </row>
    <row r="152" spans="2:8" x14ac:dyDescent="0.25">
      <c r="B152" s="61" t="s">
        <v>177</v>
      </c>
      <c r="C152" s="59">
        <v>0</v>
      </c>
      <c r="E152" s="59">
        <v>0</v>
      </c>
      <c r="F152" s="98"/>
      <c r="H152" s="9"/>
    </row>
    <row r="153" spans="2:8" x14ac:dyDescent="0.25">
      <c r="B153" s="61" t="s">
        <v>178</v>
      </c>
      <c r="C153" s="59">
        <v>0</v>
      </c>
      <c r="E153" s="59">
        <v>0</v>
      </c>
      <c r="F153" s="98"/>
      <c r="H153" s="9"/>
    </row>
    <row r="154" spans="2:8" x14ac:dyDescent="0.25">
      <c r="B154" s="61" t="s">
        <v>179</v>
      </c>
      <c r="C154" s="59">
        <v>0</v>
      </c>
      <c r="E154" s="59">
        <v>0</v>
      </c>
      <c r="F154" s="98"/>
      <c r="H154" s="9"/>
    </row>
    <row r="155" spans="2:8" ht="15.75" thickBot="1" x14ac:dyDescent="0.3">
      <c r="B155" s="126"/>
      <c r="C155" s="127"/>
      <c r="D155" s="127"/>
      <c r="E155" s="128"/>
      <c r="F155" s="132"/>
      <c r="G155" s="18"/>
      <c r="H155" s="19"/>
    </row>
    <row r="156" spans="2:8" x14ac:dyDescent="0.25">
      <c r="B156" s="129" t="s">
        <v>180</v>
      </c>
      <c r="C156" s="130"/>
      <c r="D156" s="130"/>
      <c r="E156" s="131"/>
      <c r="F156" s="133"/>
      <c r="G156" s="6"/>
      <c r="H156" s="7"/>
    </row>
    <row r="157" spans="2:8" x14ac:dyDescent="0.25">
      <c r="B157" s="61" t="s">
        <v>181</v>
      </c>
      <c r="C157" s="59">
        <v>0</v>
      </c>
      <c r="E157" s="59">
        <v>0</v>
      </c>
      <c r="F157" s="98"/>
      <c r="H157" s="9"/>
    </row>
    <row r="158" spans="2:8" x14ac:dyDescent="0.25">
      <c r="B158" s="61" t="s">
        <v>182</v>
      </c>
      <c r="C158" s="59">
        <v>0</v>
      </c>
      <c r="E158" s="59">
        <v>0</v>
      </c>
      <c r="F158" s="98"/>
      <c r="H158" s="9"/>
    </row>
    <row r="159" spans="2:8" x14ac:dyDescent="0.25">
      <c r="B159" s="61" t="s">
        <v>183</v>
      </c>
      <c r="C159" s="59">
        <v>0</v>
      </c>
      <c r="E159" s="59">
        <v>0</v>
      </c>
      <c r="F159" s="98"/>
      <c r="H159" s="9"/>
    </row>
    <row r="160" spans="2:8" x14ac:dyDescent="0.25">
      <c r="B160" s="61" t="s">
        <v>184</v>
      </c>
      <c r="C160" s="59">
        <v>0</v>
      </c>
      <c r="E160" s="59">
        <v>0</v>
      </c>
      <c r="F160" s="98"/>
      <c r="H160" s="9"/>
    </row>
    <row r="161" spans="2:8" x14ac:dyDescent="0.25">
      <c r="B161" s="61" t="s">
        <v>185</v>
      </c>
      <c r="C161" s="59">
        <v>0</v>
      </c>
      <c r="E161" s="59">
        <v>0</v>
      </c>
      <c r="F161" s="98"/>
      <c r="H161" s="9"/>
    </row>
    <row r="162" spans="2:8" x14ac:dyDescent="0.25">
      <c r="B162" s="61" t="s">
        <v>186</v>
      </c>
      <c r="C162" s="59">
        <v>0</v>
      </c>
      <c r="E162" s="59">
        <v>0</v>
      </c>
      <c r="F162" s="98"/>
      <c r="H162" s="9"/>
    </row>
    <row r="163" spans="2:8" x14ac:dyDescent="0.25">
      <c r="B163" s="61" t="s">
        <v>187</v>
      </c>
      <c r="C163" s="59">
        <v>0</v>
      </c>
      <c r="E163" s="59">
        <v>0</v>
      </c>
      <c r="F163" s="98"/>
      <c r="H163" s="9"/>
    </row>
    <row r="164" spans="2:8" x14ac:dyDescent="0.25">
      <c r="B164" s="61" t="s">
        <v>188</v>
      </c>
      <c r="C164" s="59">
        <v>0</v>
      </c>
      <c r="E164" s="59">
        <v>0</v>
      </c>
      <c r="F164" s="98"/>
      <c r="H164" s="9"/>
    </row>
    <row r="165" spans="2:8" x14ac:dyDescent="0.25">
      <c r="B165" s="61" t="s">
        <v>189</v>
      </c>
      <c r="C165" s="59">
        <v>0</v>
      </c>
      <c r="E165" s="59">
        <v>0</v>
      </c>
      <c r="F165" s="98"/>
      <c r="H165" s="9"/>
    </row>
    <row r="166" spans="2:8" x14ac:dyDescent="0.25">
      <c r="B166" s="61" t="s">
        <v>190</v>
      </c>
      <c r="C166" s="59">
        <v>0</v>
      </c>
      <c r="E166" s="59">
        <v>0</v>
      </c>
      <c r="F166" s="98"/>
      <c r="H166" s="9"/>
    </row>
    <row r="167" spans="2:8" x14ac:dyDescent="0.25">
      <c r="B167" s="61" t="s">
        <v>110</v>
      </c>
      <c r="C167" s="59">
        <v>0</v>
      </c>
      <c r="E167" s="59">
        <v>0</v>
      </c>
      <c r="F167" s="98"/>
      <c r="H167" s="9"/>
    </row>
    <row r="168" spans="2:8" x14ac:dyDescent="0.25">
      <c r="B168" s="61" t="s">
        <v>110</v>
      </c>
      <c r="C168" s="59">
        <v>0</v>
      </c>
      <c r="E168" s="59">
        <v>0</v>
      </c>
      <c r="F168" s="98"/>
      <c r="H168" s="9"/>
    </row>
    <row r="169" spans="2:8" x14ac:dyDescent="0.25">
      <c r="B169" s="61" t="s">
        <v>110</v>
      </c>
      <c r="C169" s="59">
        <v>0</v>
      </c>
      <c r="E169" s="59">
        <v>0</v>
      </c>
      <c r="F169" s="98"/>
      <c r="H169" s="9"/>
    </row>
    <row r="170" spans="2:8" x14ac:dyDescent="0.25">
      <c r="B170" s="61" t="s">
        <v>110</v>
      </c>
      <c r="C170" s="59">
        <v>0</v>
      </c>
      <c r="E170" s="59">
        <v>0</v>
      </c>
      <c r="F170" s="98"/>
      <c r="H170" s="9"/>
    </row>
    <row r="171" spans="2:8" x14ac:dyDescent="0.25">
      <c r="B171" s="61" t="s">
        <v>110</v>
      </c>
      <c r="C171" s="59">
        <v>0</v>
      </c>
      <c r="E171" s="59">
        <v>0</v>
      </c>
      <c r="F171" s="98"/>
      <c r="H171" s="9"/>
    </row>
    <row r="172" spans="2:8" x14ac:dyDescent="0.25">
      <c r="B172" s="25"/>
      <c r="C172" s="36"/>
      <c r="D172" s="36"/>
      <c r="E172" s="49"/>
      <c r="F172" s="104"/>
      <c r="H172" s="9"/>
    </row>
    <row r="173" spans="2:8" x14ac:dyDescent="0.25">
      <c r="B173" s="25" t="s">
        <v>191</v>
      </c>
      <c r="C173" s="36"/>
      <c r="D173" s="36"/>
      <c r="E173" s="49"/>
      <c r="F173" s="104"/>
      <c r="H173" s="9"/>
    </row>
    <row r="174" spans="2:8" x14ac:dyDescent="0.25">
      <c r="B174" s="61" t="s">
        <v>192</v>
      </c>
      <c r="C174" s="59">
        <v>0</v>
      </c>
      <c r="E174" s="59">
        <v>0</v>
      </c>
      <c r="F174" s="98"/>
      <c r="H174" s="9"/>
    </row>
    <row r="175" spans="2:8" x14ac:dyDescent="0.25">
      <c r="B175" s="61" t="s">
        <v>193</v>
      </c>
      <c r="C175" s="59">
        <v>0</v>
      </c>
      <c r="E175" s="59">
        <v>0</v>
      </c>
      <c r="F175" s="98"/>
      <c r="H175" s="9"/>
    </row>
    <row r="176" spans="2:8" x14ac:dyDescent="0.25">
      <c r="B176" s="61" t="s">
        <v>194</v>
      </c>
      <c r="C176" s="59">
        <v>0</v>
      </c>
      <c r="E176" s="59">
        <v>0</v>
      </c>
      <c r="F176" s="98"/>
      <c r="H176" s="9"/>
    </row>
    <row r="177" spans="2:8" x14ac:dyDescent="0.25">
      <c r="B177" s="61" t="s">
        <v>195</v>
      </c>
      <c r="C177" s="59">
        <v>0</v>
      </c>
      <c r="E177" s="59">
        <v>0</v>
      </c>
      <c r="F177" s="98"/>
      <c r="H177" s="9"/>
    </row>
    <row r="178" spans="2:8" x14ac:dyDescent="0.25">
      <c r="B178" s="61" t="s">
        <v>110</v>
      </c>
      <c r="C178" s="59">
        <v>0</v>
      </c>
      <c r="E178" s="59">
        <v>0</v>
      </c>
      <c r="F178" s="98"/>
      <c r="H178" s="9"/>
    </row>
    <row r="179" spans="2:8" x14ac:dyDescent="0.25">
      <c r="B179" s="25"/>
      <c r="C179" s="36"/>
      <c r="D179" s="36"/>
      <c r="E179" s="49"/>
      <c r="F179" s="104"/>
      <c r="H179" s="9"/>
    </row>
    <row r="180" spans="2:8" x14ac:dyDescent="0.25">
      <c r="B180" s="25" t="s">
        <v>196</v>
      </c>
      <c r="C180" s="36"/>
      <c r="D180" s="36"/>
      <c r="E180" s="49"/>
      <c r="F180" s="104"/>
      <c r="H180" s="9"/>
    </row>
    <row r="181" spans="2:8" x14ac:dyDescent="0.25">
      <c r="B181" s="61" t="s">
        <v>110</v>
      </c>
      <c r="C181" s="59">
        <v>0</v>
      </c>
      <c r="E181" s="59">
        <v>0</v>
      </c>
      <c r="F181" s="98"/>
      <c r="H181" s="9"/>
    </row>
    <row r="182" spans="2:8" x14ac:dyDescent="0.25">
      <c r="B182" s="61" t="s">
        <v>110</v>
      </c>
      <c r="C182" s="59">
        <v>0</v>
      </c>
      <c r="E182" s="59">
        <v>0</v>
      </c>
      <c r="F182" s="98"/>
      <c r="H182" s="9"/>
    </row>
    <row r="183" spans="2:8" x14ac:dyDescent="0.25">
      <c r="B183" s="61" t="s">
        <v>110</v>
      </c>
      <c r="C183" s="59">
        <v>0</v>
      </c>
      <c r="E183" s="59">
        <v>0</v>
      </c>
      <c r="F183" s="98"/>
      <c r="H183" s="9"/>
    </row>
    <row r="184" spans="2:8" x14ac:dyDescent="0.25">
      <c r="B184" s="61" t="s">
        <v>110</v>
      </c>
      <c r="C184" s="59">
        <v>0</v>
      </c>
      <c r="E184" s="59">
        <v>0</v>
      </c>
      <c r="F184" s="98"/>
      <c r="H184" s="9"/>
    </row>
    <row r="185" spans="2:8" x14ac:dyDescent="0.25">
      <c r="B185" s="61" t="s">
        <v>110</v>
      </c>
      <c r="C185" s="59">
        <v>0</v>
      </c>
      <c r="E185" s="59">
        <v>0</v>
      </c>
      <c r="F185" s="98"/>
      <c r="H185" s="9"/>
    </row>
    <row r="186" spans="2:8" x14ac:dyDescent="0.25">
      <c r="B186" s="25"/>
      <c r="C186" s="36"/>
      <c r="D186" s="36"/>
      <c r="E186" s="49"/>
      <c r="F186" s="49"/>
      <c r="H186" s="9"/>
    </row>
    <row r="187" spans="2:8" ht="15.75" thickBot="1" x14ac:dyDescent="0.3">
      <c r="B187" s="25" t="s">
        <v>197</v>
      </c>
      <c r="C187" s="36"/>
      <c r="D187" s="36"/>
      <c r="E187" s="48">
        <f>SUM(E123:E137,E140:E154,E157:E171,E174:E178,E181:E185)</f>
        <v>0</v>
      </c>
      <c r="F187" s="49"/>
      <c r="H187" s="9"/>
    </row>
    <row r="188" spans="2:8" ht="15.75" thickTop="1" x14ac:dyDescent="0.25">
      <c r="B188" s="25"/>
      <c r="C188" s="36"/>
      <c r="D188" s="36"/>
      <c r="E188" s="49"/>
      <c r="F188" s="49"/>
      <c r="H188" s="9"/>
    </row>
    <row r="189" spans="2:8" ht="19.5" thickBot="1" x14ac:dyDescent="0.35">
      <c r="B189" s="58" t="s">
        <v>198</v>
      </c>
      <c r="C189" s="36"/>
      <c r="D189" s="36"/>
      <c r="E189" s="48">
        <f>E92+E112+E187</f>
        <v>0</v>
      </c>
      <c r="F189" s="49"/>
      <c r="H189" s="9"/>
    </row>
    <row r="190" spans="2:8" ht="16.5" thickTop="1" thickBot="1" x14ac:dyDescent="0.3">
      <c r="B190" s="17"/>
      <c r="C190" s="18"/>
      <c r="D190" s="18"/>
      <c r="E190" s="18"/>
      <c r="F190" s="18"/>
      <c r="G190" s="18"/>
      <c r="H190" s="19"/>
    </row>
  </sheetData>
  <mergeCells count="6">
    <mergeCell ref="C8:F8"/>
    <mergeCell ref="C57:F57"/>
    <mergeCell ref="C95:F95"/>
    <mergeCell ref="C115:F115"/>
    <mergeCell ref="C51:F55"/>
    <mergeCell ref="C50:F50"/>
  </mergeCells>
  <pageMargins left="0.7" right="0.7" top="0.75" bottom="0.75" header="0.3" footer="0.3"/>
  <pageSetup scale="45" fitToHeight="5" orientation="landscape" horizontalDpi="1200" verticalDpi="1200" r:id="rId1"/>
  <headerFooter>
    <oddFooter>&amp;L&amp;A&amp;RPage &amp;P of &amp;N</oddFooter>
  </headerFooter>
  <rowBreaks count="4" manualBreakCount="4">
    <brk id="55" max="8" man="1"/>
    <brk id="93" max="8" man="1"/>
    <brk id="113" max="8" man="1"/>
    <brk id="155" max="8"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249977111117893"/>
  </sheetPr>
  <dimension ref="A1:U221"/>
  <sheetViews>
    <sheetView showGridLines="0" zoomScale="75" zoomScaleNormal="75" zoomScaleSheetLayoutView="85" workbookViewId="0">
      <selection activeCell="E14" sqref="E14"/>
    </sheetView>
  </sheetViews>
  <sheetFormatPr defaultColWidth="8.7109375" defaultRowHeight="15" x14ac:dyDescent="0.25"/>
  <cols>
    <col min="1" max="1" width="4.7109375" customWidth="1"/>
    <col min="2" max="2" width="42.42578125" bestFit="1" customWidth="1"/>
    <col min="3" max="3" width="3" hidden="1" customWidth="1"/>
    <col min="4" max="4" width="3.42578125" hidden="1" customWidth="1"/>
    <col min="5" max="19" width="12.7109375" customWidth="1"/>
    <col min="20" max="20" width="43.7109375" bestFit="1" customWidth="1"/>
    <col min="21" max="22" width="4.7109375" customWidth="1"/>
  </cols>
  <sheetData>
    <row r="1" spans="1:21" ht="15.75" thickBot="1" x14ac:dyDescent="0.3"/>
    <row r="2" spans="1:21" x14ac:dyDescent="0.25">
      <c r="B2" s="5"/>
      <c r="C2" s="6"/>
      <c r="D2" s="6"/>
      <c r="E2" s="6"/>
      <c r="F2" s="6"/>
      <c r="G2" s="6"/>
      <c r="H2" s="6"/>
      <c r="I2" s="6"/>
      <c r="J2" s="6"/>
      <c r="K2" s="6"/>
      <c r="L2" s="6"/>
      <c r="M2" s="6"/>
      <c r="N2" s="6"/>
      <c r="O2" s="6"/>
      <c r="P2" s="6"/>
      <c r="Q2" s="6"/>
      <c r="R2" s="6"/>
      <c r="S2" s="6"/>
      <c r="T2" s="6"/>
      <c r="U2" s="7"/>
    </row>
    <row r="3" spans="1:21" x14ac:dyDescent="0.25">
      <c r="B3" s="8"/>
      <c r="E3" s="243" t="str">
        <f>IF('1) Proposed School Information'!E12="","ENTER SCHOOL NAME ON PROPOSED SCHOOL INFO SHEET",'1) Proposed School Information'!E12)</f>
        <v>ENTER SCHOOL NAME ON PROPOSED SCHOOL INFO SHEET</v>
      </c>
      <c r="F3" s="243"/>
      <c r="G3" s="209"/>
      <c r="H3" s="209"/>
      <c r="I3" s="209"/>
      <c r="J3" s="209"/>
      <c r="K3" s="209"/>
      <c r="L3" s="209"/>
      <c r="M3" s="209"/>
      <c r="N3" s="209"/>
      <c r="O3" s="209"/>
      <c r="P3" s="209"/>
      <c r="Q3" s="209"/>
      <c r="R3" s="209"/>
      <c r="S3" s="209"/>
      <c r="U3" s="9"/>
    </row>
    <row r="4" spans="1:21" x14ac:dyDescent="0.25">
      <c r="B4" s="8"/>
      <c r="E4" s="243" t="s">
        <v>14</v>
      </c>
      <c r="F4" s="243"/>
      <c r="G4" s="209"/>
      <c r="H4" s="209"/>
      <c r="I4" s="209"/>
      <c r="J4" s="209"/>
      <c r="K4" s="209"/>
      <c r="L4" s="209"/>
      <c r="M4" s="209"/>
      <c r="N4" s="209"/>
      <c r="O4" s="209"/>
      <c r="P4" s="209"/>
      <c r="Q4" s="209"/>
      <c r="R4" s="209"/>
      <c r="S4" s="209"/>
      <c r="U4" s="9"/>
    </row>
    <row r="5" spans="1:21" x14ac:dyDescent="0.25">
      <c r="B5" s="8"/>
      <c r="E5" s="243" t="s">
        <v>199</v>
      </c>
      <c r="F5" s="243"/>
      <c r="G5" s="209"/>
      <c r="H5" s="209"/>
      <c r="I5" s="209"/>
      <c r="J5" s="209"/>
      <c r="K5" s="209"/>
      <c r="L5" s="209"/>
      <c r="M5" s="209"/>
      <c r="N5" s="209"/>
      <c r="O5" s="209"/>
      <c r="P5" s="209"/>
      <c r="Q5" s="209"/>
      <c r="R5" s="209"/>
      <c r="S5" s="209"/>
      <c r="U5" s="9"/>
    </row>
    <row r="6" spans="1:21" x14ac:dyDescent="0.25">
      <c r="B6" s="8"/>
      <c r="U6" s="9"/>
    </row>
    <row r="7" spans="1:21" x14ac:dyDescent="0.25">
      <c r="B7" s="8"/>
      <c r="U7" s="9"/>
    </row>
    <row r="8" spans="1:21" ht="14.65" customHeight="1" x14ac:dyDescent="0.25">
      <c r="B8" s="8"/>
      <c r="C8" s="116" t="s">
        <v>200</v>
      </c>
      <c r="D8" s="64"/>
      <c r="E8" s="245" t="s">
        <v>200</v>
      </c>
      <c r="F8" s="246"/>
      <c r="G8" s="246"/>
      <c r="H8" s="246"/>
      <c r="I8" s="246"/>
      <c r="J8" s="246"/>
      <c r="K8" s="246"/>
      <c r="L8" s="246"/>
      <c r="M8" s="246"/>
      <c r="N8" s="246"/>
      <c r="O8" s="246"/>
      <c r="P8" s="246"/>
      <c r="Q8" s="246"/>
      <c r="R8" s="246"/>
      <c r="S8" s="246"/>
      <c r="U8" s="9"/>
    </row>
    <row r="9" spans="1:21" x14ac:dyDescent="0.25">
      <c r="B9" s="8"/>
      <c r="U9" s="9"/>
    </row>
    <row r="10" spans="1:21" x14ac:dyDescent="0.25">
      <c r="A10" s="39"/>
      <c r="B10" s="29"/>
      <c r="C10" s="39"/>
      <c r="D10" s="2"/>
      <c r="E10" s="65" t="s">
        <v>99</v>
      </c>
      <c r="F10" s="65" t="str">
        <f>E10</f>
        <v>Year 0</v>
      </c>
      <c r="G10" s="65" t="str">
        <f t="shared" ref="G10:S11" si="0">F10</f>
        <v>Year 0</v>
      </c>
      <c r="H10" s="65" t="str">
        <f t="shared" si="0"/>
        <v>Year 0</v>
      </c>
      <c r="I10" s="65" t="str">
        <f t="shared" si="0"/>
        <v>Year 0</v>
      </c>
      <c r="J10" s="65" t="str">
        <f t="shared" si="0"/>
        <v>Year 0</v>
      </c>
      <c r="K10" s="65" t="str">
        <f t="shared" si="0"/>
        <v>Year 0</v>
      </c>
      <c r="L10" s="65" t="str">
        <f t="shared" si="0"/>
        <v>Year 0</v>
      </c>
      <c r="M10" s="65" t="str">
        <f t="shared" si="0"/>
        <v>Year 0</v>
      </c>
      <c r="N10" s="65" t="str">
        <f t="shared" si="0"/>
        <v>Year 0</v>
      </c>
      <c r="O10" s="65" t="str">
        <f t="shared" si="0"/>
        <v>Year 0</v>
      </c>
      <c r="P10" s="65" t="str">
        <f t="shared" si="0"/>
        <v>Year 0</v>
      </c>
      <c r="Q10" s="65" t="str">
        <f t="shared" si="0"/>
        <v>Year 0</v>
      </c>
      <c r="R10" s="65" t="str">
        <f t="shared" si="0"/>
        <v>Year 0</v>
      </c>
      <c r="S10" s="65" t="str">
        <f t="shared" si="0"/>
        <v>Year 0</v>
      </c>
      <c r="T10" s="66"/>
      <c r="U10" s="9"/>
    </row>
    <row r="11" spans="1:21" x14ac:dyDescent="0.25">
      <c r="A11" s="39"/>
      <c r="B11" s="29"/>
      <c r="C11" s="39"/>
      <c r="D11" s="2"/>
      <c r="E11" s="22" t="str">
        <f>IF('1) Proposed School Information'!E23="Select Year"," ",VLOOKUP('6) Year 1 Budget'!E11,Source!A8:C17,3,FALSE))</f>
        <v>2023-24</v>
      </c>
      <c r="F11" s="67" t="str">
        <f>E11</f>
        <v>2023-24</v>
      </c>
      <c r="G11" s="67" t="str">
        <f t="shared" si="0"/>
        <v>2023-24</v>
      </c>
      <c r="H11" s="67" t="str">
        <f t="shared" si="0"/>
        <v>2023-24</v>
      </c>
      <c r="I11" s="67" t="str">
        <f t="shared" si="0"/>
        <v>2023-24</v>
      </c>
      <c r="J11" s="67" t="str">
        <f t="shared" si="0"/>
        <v>2023-24</v>
      </c>
      <c r="K11" s="67" t="str">
        <f t="shared" si="0"/>
        <v>2023-24</v>
      </c>
      <c r="L11" s="67" t="str">
        <f t="shared" si="0"/>
        <v>2023-24</v>
      </c>
      <c r="M11" s="67" t="str">
        <f t="shared" si="0"/>
        <v>2023-24</v>
      </c>
      <c r="N11" s="67" t="str">
        <f t="shared" si="0"/>
        <v>2023-24</v>
      </c>
      <c r="O11" s="67" t="str">
        <f t="shared" si="0"/>
        <v>2023-24</v>
      </c>
      <c r="P11" s="67" t="str">
        <f t="shared" si="0"/>
        <v>2023-24</v>
      </c>
      <c r="Q11" s="67" t="str">
        <f t="shared" si="0"/>
        <v>2023-24</v>
      </c>
      <c r="R11" s="67" t="str">
        <f t="shared" si="0"/>
        <v>2023-24</v>
      </c>
      <c r="S11" s="67" t="str">
        <f t="shared" si="0"/>
        <v>2023-24</v>
      </c>
      <c r="T11" s="66"/>
      <c r="U11" s="9"/>
    </row>
    <row r="12" spans="1:21" x14ac:dyDescent="0.25">
      <c r="A12" s="39"/>
      <c r="B12" s="29"/>
      <c r="C12" s="36"/>
      <c r="D12" s="3"/>
      <c r="E12" s="68" t="s">
        <v>201</v>
      </c>
      <c r="F12" s="68" t="s">
        <v>202</v>
      </c>
      <c r="G12" s="68" t="s">
        <v>203</v>
      </c>
      <c r="H12" s="68" t="s">
        <v>204</v>
      </c>
      <c r="I12" s="68" t="s">
        <v>205</v>
      </c>
      <c r="J12" s="68" t="s">
        <v>206</v>
      </c>
      <c r="K12" s="68" t="s">
        <v>207</v>
      </c>
      <c r="L12" s="68" t="s">
        <v>208</v>
      </c>
      <c r="M12" s="68" t="s">
        <v>209</v>
      </c>
      <c r="N12" s="68" t="s">
        <v>210</v>
      </c>
      <c r="O12" s="68" t="s">
        <v>211</v>
      </c>
      <c r="P12" s="68" t="s">
        <v>212</v>
      </c>
      <c r="Q12" s="68" t="s">
        <v>213</v>
      </c>
      <c r="R12" s="68" t="s">
        <v>214</v>
      </c>
      <c r="S12" s="68" t="s">
        <v>215</v>
      </c>
      <c r="T12" s="69"/>
      <c r="U12" s="9"/>
    </row>
    <row r="13" spans="1:21" x14ac:dyDescent="0.25">
      <c r="A13" s="39"/>
      <c r="B13" s="29"/>
      <c r="C13" s="39"/>
      <c r="D13" s="2"/>
      <c r="E13" s="69"/>
      <c r="F13" s="69"/>
      <c r="G13" s="69"/>
      <c r="H13" s="69"/>
      <c r="I13" s="69"/>
      <c r="J13" s="69"/>
      <c r="K13" s="69"/>
      <c r="L13" s="69"/>
      <c r="M13" s="69"/>
      <c r="N13" s="69"/>
      <c r="O13" s="69"/>
      <c r="P13" s="69"/>
      <c r="Q13" s="69"/>
      <c r="R13" s="69"/>
      <c r="S13" s="69"/>
      <c r="T13" s="69"/>
      <c r="U13" s="9"/>
    </row>
    <row r="14" spans="1:21" x14ac:dyDescent="0.25">
      <c r="A14" s="39"/>
      <c r="B14" s="28" t="s">
        <v>216</v>
      </c>
      <c r="C14" s="36"/>
      <c r="D14" s="4"/>
      <c r="E14" s="60"/>
      <c r="F14" s="55">
        <f>E14</f>
        <v>0</v>
      </c>
      <c r="G14" s="55">
        <f>F43</f>
        <v>0</v>
      </c>
      <c r="H14" s="55">
        <f t="shared" ref="H14:Q14" si="1">G43</f>
        <v>0</v>
      </c>
      <c r="I14" s="55">
        <f t="shared" si="1"/>
        <v>0</v>
      </c>
      <c r="J14" s="55">
        <f t="shared" si="1"/>
        <v>0</v>
      </c>
      <c r="K14" s="55">
        <f t="shared" si="1"/>
        <v>0</v>
      </c>
      <c r="L14" s="55">
        <f t="shared" si="1"/>
        <v>0</v>
      </c>
      <c r="M14" s="55">
        <f t="shared" si="1"/>
        <v>0</v>
      </c>
      <c r="N14" s="55">
        <f t="shared" si="1"/>
        <v>0</v>
      </c>
      <c r="O14" s="55">
        <f t="shared" si="1"/>
        <v>0</v>
      </c>
      <c r="P14" s="55">
        <f t="shared" si="1"/>
        <v>0</v>
      </c>
      <c r="Q14" s="55">
        <f t="shared" si="1"/>
        <v>0</v>
      </c>
      <c r="R14" s="41"/>
      <c r="S14" s="41"/>
      <c r="T14" s="69"/>
      <c r="U14" s="9"/>
    </row>
    <row r="15" spans="1:21" x14ac:dyDescent="0.25">
      <c r="A15" s="39"/>
      <c r="B15" s="29"/>
      <c r="C15" s="39"/>
      <c r="D15" s="2"/>
      <c r="E15" s="69"/>
      <c r="F15" s="69"/>
      <c r="G15" s="69"/>
      <c r="H15" s="69"/>
      <c r="I15" s="69"/>
      <c r="J15" s="69"/>
      <c r="K15" s="69"/>
      <c r="L15" s="69"/>
      <c r="M15" s="69"/>
      <c r="N15" s="69"/>
      <c r="O15" s="69"/>
      <c r="P15" s="69"/>
      <c r="Q15" s="69"/>
      <c r="R15" s="69"/>
      <c r="S15" s="69"/>
      <c r="T15" s="69"/>
      <c r="U15" s="9"/>
    </row>
    <row r="16" spans="1:21" x14ac:dyDescent="0.25">
      <c r="A16" s="39"/>
      <c r="B16" s="28" t="s">
        <v>217</v>
      </c>
      <c r="C16" s="39"/>
      <c r="D16" s="2"/>
      <c r="E16" s="70"/>
      <c r="F16" s="69"/>
      <c r="G16" s="69"/>
      <c r="H16" s="69"/>
      <c r="I16" s="69"/>
      <c r="J16" s="69"/>
      <c r="K16" s="69"/>
      <c r="L16" s="69"/>
      <c r="M16" s="69"/>
      <c r="N16" s="69"/>
      <c r="O16" s="69"/>
      <c r="P16" s="69"/>
      <c r="Q16" s="69"/>
      <c r="R16" s="69"/>
      <c r="S16" s="69"/>
      <c r="T16" s="69"/>
      <c r="U16" s="9"/>
    </row>
    <row r="17" spans="1:21" hidden="1" x14ac:dyDescent="0.25">
      <c r="A17" s="39"/>
      <c r="B17" s="29" t="s">
        <v>106</v>
      </c>
      <c r="C17" s="39"/>
      <c r="D17" s="2"/>
      <c r="E17" s="70">
        <f>SUM(E56:E60)</f>
        <v>0</v>
      </c>
      <c r="F17" s="70">
        <f t="shared" ref="F17:S17" si="2">SUM(F56:F60)</f>
        <v>0</v>
      </c>
      <c r="G17" s="70">
        <f t="shared" si="2"/>
        <v>0</v>
      </c>
      <c r="H17" s="70">
        <f t="shared" si="2"/>
        <v>0</v>
      </c>
      <c r="I17" s="70">
        <f t="shared" si="2"/>
        <v>0</v>
      </c>
      <c r="J17" s="70">
        <f t="shared" si="2"/>
        <v>0</v>
      </c>
      <c r="K17" s="70">
        <f t="shared" si="2"/>
        <v>0</v>
      </c>
      <c r="L17" s="70">
        <f t="shared" si="2"/>
        <v>0</v>
      </c>
      <c r="M17" s="70">
        <f t="shared" si="2"/>
        <v>0</v>
      </c>
      <c r="N17" s="70">
        <f t="shared" si="2"/>
        <v>0</v>
      </c>
      <c r="O17" s="70">
        <f t="shared" si="2"/>
        <v>0</v>
      </c>
      <c r="P17" s="70">
        <f t="shared" si="2"/>
        <v>0</v>
      </c>
      <c r="Q17" s="70">
        <f t="shared" si="2"/>
        <v>0</v>
      </c>
      <c r="R17" s="70">
        <f t="shared" si="2"/>
        <v>0</v>
      </c>
      <c r="S17" s="70">
        <f t="shared" si="2"/>
        <v>0</v>
      </c>
      <c r="T17" s="69"/>
      <c r="U17" s="9"/>
    </row>
    <row r="18" spans="1:21" x14ac:dyDescent="0.25">
      <c r="A18" s="39"/>
      <c r="B18" s="29" t="s">
        <v>102</v>
      </c>
      <c r="C18" s="39"/>
      <c r="D18" s="2"/>
      <c r="E18" s="70">
        <f>E68</f>
        <v>0</v>
      </c>
      <c r="F18" s="70">
        <f t="shared" ref="F18:S18" si="3">F68</f>
        <v>0</v>
      </c>
      <c r="G18" s="70">
        <f t="shared" si="3"/>
        <v>0</v>
      </c>
      <c r="H18" s="70">
        <f t="shared" si="3"/>
        <v>0</v>
      </c>
      <c r="I18" s="70">
        <f t="shared" si="3"/>
        <v>0</v>
      </c>
      <c r="J18" s="70">
        <f t="shared" si="3"/>
        <v>0</v>
      </c>
      <c r="K18" s="70">
        <f t="shared" si="3"/>
        <v>0</v>
      </c>
      <c r="L18" s="70">
        <f t="shared" si="3"/>
        <v>0</v>
      </c>
      <c r="M18" s="70">
        <f t="shared" si="3"/>
        <v>0</v>
      </c>
      <c r="N18" s="70">
        <f t="shared" si="3"/>
        <v>0</v>
      </c>
      <c r="O18" s="70">
        <f t="shared" si="3"/>
        <v>0</v>
      </c>
      <c r="P18" s="70">
        <f t="shared" si="3"/>
        <v>0</v>
      </c>
      <c r="Q18" s="70">
        <f t="shared" si="3"/>
        <v>0</v>
      </c>
      <c r="R18" s="70">
        <f t="shared" si="3"/>
        <v>0</v>
      </c>
      <c r="S18" s="70">
        <f t="shared" si="3"/>
        <v>0</v>
      </c>
      <c r="T18" s="69"/>
      <c r="U18" s="9"/>
    </row>
    <row r="19" spans="1:21" hidden="1" x14ac:dyDescent="0.25">
      <c r="A19" s="39"/>
      <c r="B19" s="29" t="s">
        <v>118</v>
      </c>
      <c r="C19" s="39"/>
      <c r="D19" s="2"/>
      <c r="E19" s="70">
        <f>SUM(E73:E77)</f>
        <v>0</v>
      </c>
      <c r="F19" s="70">
        <f t="shared" ref="F19:S19" si="4">SUM(F73:F77)</f>
        <v>0</v>
      </c>
      <c r="G19" s="70">
        <f t="shared" si="4"/>
        <v>0</v>
      </c>
      <c r="H19" s="70">
        <f t="shared" si="4"/>
        <v>0</v>
      </c>
      <c r="I19" s="70">
        <f t="shared" si="4"/>
        <v>0</v>
      </c>
      <c r="J19" s="70">
        <f t="shared" si="4"/>
        <v>0</v>
      </c>
      <c r="K19" s="70">
        <f t="shared" si="4"/>
        <v>0</v>
      </c>
      <c r="L19" s="70">
        <f t="shared" si="4"/>
        <v>0</v>
      </c>
      <c r="M19" s="70">
        <f t="shared" si="4"/>
        <v>0</v>
      </c>
      <c r="N19" s="70">
        <f t="shared" si="4"/>
        <v>0</v>
      </c>
      <c r="O19" s="70">
        <f t="shared" si="4"/>
        <v>0</v>
      </c>
      <c r="P19" s="70">
        <f t="shared" si="4"/>
        <v>0</v>
      </c>
      <c r="Q19" s="70">
        <f t="shared" si="4"/>
        <v>0</v>
      </c>
      <c r="R19" s="70">
        <f t="shared" si="4"/>
        <v>0</v>
      </c>
      <c r="S19" s="70">
        <f t="shared" si="4"/>
        <v>0</v>
      </c>
      <c r="T19" s="69"/>
      <c r="U19" s="9"/>
    </row>
    <row r="20" spans="1:21" x14ac:dyDescent="0.25">
      <c r="A20" s="39"/>
      <c r="B20" s="29" t="s">
        <v>119</v>
      </c>
      <c r="C20" s="39"/>
      <c r="D20" s="2"/>
      <c r="E20" s="70">
        <f>SUM(E80:E84)</f>
        <v>0</v>
      </c>
      <c r="F20" s="70">
        <f t="shared" ref="F20:S20" si="5">SUM(F80:F84)</f>
        <v>0</v>
      </c>
      <c r="G20" s="70">
        <f t="shared" si="5"/>
        <v>0</v>
      </c>
      <c r="H20" s="70">
        <f t="shared" si="5"/>
        <v>0</v>
      </c>
      <c r="I20" s="70">
        <f t="shared" si="5"/>
        <v>0</v>
      </c>
      <c r="J20" s="70">
        <f t="shared" si="5"/>
        <v>0</v>
      </c>
      <c r="K20" s="70">
        <f t="shared" si="5"/>
        <v>0</v>
      </c>
      <c r="L20" s="70">
        <f t="shared" si="5"/>
        <v>0</v>
      </c>
      <c r="M20" s="70">
        <f t="shared" si="5"/>
        <v>0</v>
      </c>
      <c r="N20" s="70">
        <f t="shared" si="5"/>
        <v>0</v>
      </c>
      <c r="O20" s="70">
        <f t="shared" si="5"/>
        <v>0</v>
      </c>
      <c r="P20" s="70">
        <f t="shared" si="5"/>
        <v>0</v>
      </c>
      <c r="Q20" s="70">
        <f t="shared" si="5"/>
        <v>0</v>
      </c>
      <c r="R20" s="70">
        <f t="shared" si="5"/>
        <v>0</v>
      </c>
      <c r="S20" s="70">
        <f t="shared" si="5"/>
        <v>0</v>
      </c>
      <c r="T20" s="69"/>
      <c r="U20" s="9"/>
    </row>
    <row r="21" spans="1:21" x14ac:dyDescent="0.25">
      <c r="A21" s="39"/>
      <c r="B21" s="29"/>
      <c r="C21" s="39"/>
      <c r="D21" s="2"/>
      <c r="E21" s="69"/>
      <c r="F21" s="69"/>
      <c r="G21" s="69"/>
      <c r="H21" s="69"/>
      <c r="I21" s="69"/>
      <c r="J21" s="69"/>
      <c r="K21" s="69"/>
      <c r="L21" s="69"/>
      <c r="M21" s="69"/>
      <c r="N21" s="69"/>
      <c r="O21" s="69"/>
      <c r="P21" s="69"/>
      <c r="Q21" s="69"/>
      <c r="R21" s="69"/>
      <c r="S21" s="69"/>
      <c r="T21" s="69"/>
      <c r="U21" s="9"/>
    </row>
    <row r="22" spans="1:21" ht="15.75" thickBot="1" x14ac:dyDescent="0.3">
      <c r="A22" s="39"/>
      <c r="B22" s="28" t="s">
        <v>121</v>
      </c>
      <c r="C22" s="39"/>
      <c r="D22" s="2"/>
      <c r="E22" s="71">
        <f>SUM(E17:E20)</f>
        <v>0</v>
      </c>
      <c r="F22" s="71">
        <f t="shared" ref="F22:S22" si="6">SUM(F17:F20)</f>
        <v>0</v>
      </c>
      <c r="G22" s="71">
        <f t="shared" si="6"/>
        <v>0</v>
      </c>
      <c r="H22" s="71">
        <f t="shared" si="6"/>
        <v>0</v>
      </c>
      <c r="I22" s="71">
        <f t="shared" si="6"/>
        <v>0</v>
      </c>
      <c r="J22" s="71">
        <f t="shared" si="6"/>
        <v>0</v>
      </c>
      <c r="K22" s="71">
        <f t="shared" si="6"/>
        <v>0</v>
      </c>
      <c r="L22" s="71">
        <f t="shared" si="6"/>
        <v>0</v>
      </c>
      <c r="M22" s="71">
        <f t="shared" si="6"/>
        <v>0</v>
      </c>
      <c r="N22" s="71">
        <f t="shared" si="6"/>
        <v>0</v>
      </c>
      <c r="O22" s="71">
        <f t="shared" si="6"/>
        <v>0</v>
      </c>
      <c r="P22" s="71">
        <f t="shared" si="6"/>
        <v>0</v>
      </c>
      <c r="Q22" s="71">
        <f t="shared" si="6"/>
        <v>0</v>
      </c>
      <c r="R22" s="71">
        <f t="shared" si="6"/>
        <v>0</v>
      </c>
      <c r="S22" s="71">
        <f t="shared" si="6"/>
        <v>0</v>
      </c>
      <c r="T22" s="69"/>
      <c r="U22" s="9"/>
    </row>
    <row r="23" spans="1:21" ht="15.75" thickTop="1" x14ac:dyDescent="0.25">
      <c r="A23" s="39"/>
      <c r="B23" s="29"/>
      <c r="C23" s="39"/>
      <c r="D23" s="2"/>
      <c r="E23" s="69"/>
      <c r="F23" s="69"/>
      <c r="G23" s="69"/>
      <c r="H23" s="69"/>
      <c r="I23" s="69"/>
      <c r="J23" s="69"/>
      <c r="K23" s="69"/>
      <c r="L23" s="69"/>
      <c r="M23" s="69"/>
      <c r="N23" s="69"/>
      <c r="O23" s="69"/>
      <c r="P23" s="69"/>
      <c r="Q23" s="69"/>
      <c r="R23" s="69"/>
      <c r="S23" s="69"/>
      <c r="T23" s="69"/>
      <c r="U23" s="9"/>
    </row>
    <row r="24" spans="1:21" x14ac:dyDescent="0.25">
      <c r="A24" s="39"/>
      <c r="B24" s="28" t="s">
        <v>218</v>
      </c>
      <c r="C24" s="39"/>
      <c r="D24" s="2"/>
      <c r="E24" s="69"/>
      <c r="F24" s="69"/>
      <c r="G24" s="69"/>
      <c r="H24" s="69"/>
      <c r="I24" s="69"/>
      <c r="J24" s="69"/>
      <c r="K24" s="69"/>
      <c r="L24" s="69"/>
      <c r="M24" s="69"/>
      <c r="N24" s="69"/>
      <c r="O24" s="69"/>
      <c r="P24" s="69"/>
      <c r="Q24" s="69"/>
      <c r="R24" s="69"/>
      <c r="S24" s="69"/>
      <c r="T24" s="69"/>
      <c r="U24" s="9"/>
    </row>
    <row r="25" spans="1:21" x14ac:dyDescent="0.25">
      <c r="A25" s="39"/>
      <c r="B25" s="29" t="s">
        <v>219</v>
      </c>
      <c r="C25" s="39"/>
      <c r="D25" s="2"/>
      <c r="E25" s="70">
        <f>E123</f>
        <v>0</v>
      </c>
      <c r="F25" s="70">
        <f t="shared" ref="F25:S25" si="7">F123</f>
        <v>0</v>
      </c>
      <c r="G25" s="70">
        <f t="shared" si="7"/>
        <v>0</v>
      </c>
      <c r="H25" s="70">
        <f t="shared" si="7"/>
        <v>0</v>
      </c>
      <c r="I25" s="70">
        <f t="shared" si="7"/>
        <v>0</v>
      </c>
      <c r="J25" s="70">
        <f t="shared" si="7"/>
        <v>0</v>
      </c>
      <c r="K25" s="70">
        <f t="shared" si="7"/>
        <v>0</v>
      </c>
      <c r="L25" s="70">
        <f t="shared" si="7"/>
        <v>0</v>
      </c>
      <c r="M25" s="70">
        <f t="shared" si="7"/>
        <v>0</v>
      </c>
      <c r="N25" s="70">
        <f t="shared" si="7"/>
        <v>0</v>
      </c>
      <c r="O25" s="70">
        <f t="shared" si="7"/>
        <v>0</v>
      </c>
      <c r="P25" s="70">
        <f t="shared" si="7"/>
        <v>0</v>
      </c>
      <c r="Q25" s="70">
        <f t="shared" si="7"/>
        <v>0</v>
      </c>
      <c r="R25" s="70">
        <f t="shared" si="7"/>
        <v>0</v>
      </c>
      <c r="S25" s="70">
        <f t="shared" si="7"/>
        <v>0</v>
      </c>
      <c r="T25" s="69"/>
      <c r="U25" s="9"/>
    </row>
    <row r="26" spans="1:21" x14ac:dyDescent="0.25">
      <c r="A26" s="39"/>
      <c r="B26" s="29" t="s">
        <v>220</v>
      </c>
      <c r="C26" s="39"/>
      <c r="D26" s="2"/>
      <c r="E26" s="70">
        <f>E143</f>
        <v>0</v>
      </c>
      <c r="F26" s="70">
        <f t="shared" ref="F26:S26" si="8">F143</f>
        <v>0</v>
      </c>
      <c r="G26" s="70">
        <f t="shared" si="8"/>
        <v>0</v>
      </c>
      <c r="H26" s="70">
        <f t="shared" si="8"/>
        <v>0</v>
      </c>
      <c r="I26" s="70">
        <f t="shared" si="8"/>
        <v>0</v>
      </c>
      <c r="J26" s="70">
        <f t="shared" si="8"/>
        <v>0</v>
      </c>
      <c r="K26" s="70">
        <f t="shared" si="8"/>
        <v>0</v>
      </c>
      <c r="L26" s="70">
        <f t="shared" si="8"/>
        <v>0</v>
      </c>
      <c r="M26" s="70">
        <f t="shared" si="8"/>
        <v>0</v>
      </c>
      <c r="N26" s="70">
        <f t="shared" si="8"/>
        <v>0</v>
      </c>
      <c r="O26" s="70">
        <f t="shared" si="8"/>
        <v>0</v>
      </c>
      <c r="P26" s="70">
        <f t="shared" si="8"/>
        <v>0</v>
      </c>
      <c r="Q26" s="70">
        <f t="shared" si="8"/>
        <v>0</v>
      </c>
      <c r="R26" s="70">
        <f t="shared" si="8"/>
        <v>0</v>
      </c>
      <c r="S26" s="70">
        <f t="shared" si="8"/>
        <v>0</v>
      </c>
      <c r="T26" s="69"/>
      <c r="U26" s="9"/>
    </row>
    <row r="27" spans="1:21" x14ac:dyDescent="0.25">
      <c r="A27" s="39"/>
      <c r="B27" s="29" t="s">
        <v>148</v>
      </c>
      <c r="C27" s="39"/>
      <c r="D27" s="2"/>
      <c r="E27" s="70">
        <f>SUM(E154:E168)</f>
        <v>0</v>
      </c>
      <c r="F27" s="70">
        <f t="shared" ref="F27:S27" si="9">SUM(F154:F168)</f>
        <v>0</v>
      </c>
      <c r="G27" s="70">
        <f t="shared" si="9"/>
        <v>0</v>
      </c>
      <c r="H27" s="70">
        <f t="shared" si="9"/>
        <v>0</v>
      </c>
      <c r="I27" s="70">
        <f t="shared" si="9"/>
        <v>0</v>
      </c>
      <c r="J27" s="70">
        <f t="shared" si="9"/>
        <v>0</v>
      </c>
      <c r="K27" s="70">
        <f t="shared" si="9"/>
        <v>0</v>
      </c>
      <c r="L27" s="70">
        <f t="shared" si="9"/>
        <v>0</v>
      </c>
      <c r="M27" s="70">
        <f t="shared" si="9"/>
        <v>0</v>
      </c>
      <c r="N27" s="70">
        <f t="shared" si="9"/>
        <v>0</v>
      </c>
      <c r="O27" s="70">
        <f t="shared" si="9"/>
        <v>0</v>
      </c>
      <c r="P27" s="70">
        <f t="shared" si="9"/>
        <v>0</v>
      </c>
      <c r="Q27" s="70">
        <f t="shared" si="9"/>
        <v>0</v>
      </c>
      <c r="R27" s="70">
        <f t="shared" si="9"/>
        <v>0</v>
      </c>
      <c r="S27" s="70">
        <f t="shared" si="9"/>
        <v>0</v>
      </c>
      <c r="T27" s="69"/>
      <c r="U27" s="9"/>
    </row>
    <row r="28" spans="1:21" x14ac:dyDescent="0.25">
      <c r="A28" s="39"/>
      <c r="B28" s="29" t="s">
        <v>164</v>
      </c>
      <c r="C28" s="39"/>
      <c r="D28" s="2"/>
      <c r="E28" s="70">
        <f>SUM(E171:E185)</f>
        <v>0</v>
      </c>
      <c r="F28" s="70">
        <f t="shared" ref="F28:S28" si="10">SUM(F171:F185)</f>
        <v>0</v>
      </c>
      <c r="G28" s="70">
        <f t="shared" si="10"/>
        <v>0</v>
      </c>
      <c r="H28" s="70">
        <f t="shared" si="10"/>
        <v>0</v>
      </c>
      <c r="I28" s="70">
        <f t="shared" si="10"/>
        <v>0</v>
      </c>
      <c r="J28" s="70">
        <f t="shared" si="10"/>
        <v>0</v>
      </c>
      <c r="K28" s="70">
        <f t="shared" si="10"/>
        <v>0</v>
      </c>
      <c r="L28" s="70">
        <f t="shared" si="10"/>
        <v>0</v>
      </c>
      <c r="M28" s="70">
        <f t="shared" si="10"/>
        <v>0</v>
      </c>
      <c r="N28" s="70">
        <f t="shared" si="10"/>
        <v>0</v>
      </c>
      <c r="O28" s="70">
        <f t="shared" si="10"/>
        <v>0</v>
      </c>
      <c r="P28" s="70">
        <f t="shared" si="10"/>
        <v>0</v>
      </c>
      <c r="Q28" s="70">
        <f t="shared" si="10"/>
        <v>0</v>
      </c>
      <c r="R28" s="70">
        <f t="shared" si="10"/>
        <v>0</v>
      </c>
      <c r="S28" s="70">
        <f t="shared" si="10"/>
        <v>0</v>
      </c>
      <c r="T28" s="69"/>
      <c r="U28" s="9"/>
    </row>
    <row r="29" spans="1:21" x14ac:dyDescent="0.25">
      <c r="A29" s="39"/>
      <c r="B29" s="29" t="s">
        <v>221</v>
      </c>
      <c r="C29" s="39"/>
      <c r="D29" s="2"/>
      <c r="E29" s="70">
        <f>SUM(E188:E202)</f>
        <v>0</v>
      </c>
      <c r="F29" s="70">
        <f t="shared" ref="F29:S29" si="11">SUM(F188:F202)</f>
        <v>0</v>
      </c>
      <c r="G29" s="70">
        <f t="shared" si="11"/>
        <v>0</v>
      </c>
      <c r="H29" s="70">
        <f t="shared" si="11"/>
        <v>0</v>
      </c>
      <c r="I29" s="70">
        <f t="shared" si="11"/>
        <v>0</v>
      </c>
      <c r="J29" s="70">
        <f t="shared" si="11"/>
        <v>0</v>
      </c>
      <c r="K29" s="70">
        <f t="shared" si="11"/>
        <v>0</v>
      </c>
      <c r="L29" s="70">
        <f t="shared" si="11"/>
        <v>0</v>
      </c>
      <c r="M29" s="70">
        <f t="shared" si="11"/>
        <v>0</v>
      </c>
      <c r="N29" s="70">
        <f t="shared" si="11"/>
        <v>0</v>
      </c>
      <c r="O29" s="70">
        <f t="shared" si="11"/>
        <v>0</v>
      </c>
      <c r="P29" s="70">
        <f t="shared" si="11"/>
        <v>0</v>
      </c>
      <c r="Q29" s="70">
        <f t="shared" si="11"/>
        <v>0</v>
      </c>
      <c r="R29" s="70">
        <f t="shared" si="11"/>
        <v>0</v>
      </c>
      <c r="S29" s="70">
        <f t="shared" si="11"/>
        <v>0</v>
      </c>
      <c r="T29" s="69"/>
      <c r="U29" s="9"/>
    </row>
    <row r="30" spans="1:21" x14ac:dyDescent="0.25">
      <c r="A30" s="39"/>
      <c r="B30" s="29" t="s">
        <v>191</v>
      </c>
      <c r="C30" s="39"/>
      <c r="D30" s="2"/>
      <c r="E30" s="70">
        <f>SUM(E205:E209)</f>
        <v>0</v>
      </c>
      <c r="F30" s="70">
        <f t="shared" ref="F30:S30" si="12">SUM(F205:F209)</f>
        <v>0</v>
      </c>
      <c r="G30" s="70">
        <f t="shared" si="12"/>
        <v>0</v>
      </c>
      <c r="H30" s="70">
        <f t="shared" si="12"/>
        <v>0</v>
      </c>
      <c r="I30" s="70">
        <f t="shared" si="12"/>
        <v>0</v>
      </c>
      <c r="J30" s="70">
        <f t="shared" si="12"/>
        <v>0</v>
      </c>
      <c r="K30" s="70">
        <f t="shared" si="12"/>
        <v>0</v>
      </c>
      <c r="L30" s="70">
        <f t="shared" si="12"/>
        <v>0</v>
      </c>
      <c r="M30" s="70">
        <f t="shared" si="12"/>
        <v>0</v>
      </c>
      <c r="N30" s="70">
        <f t="shared" si="12"/>
        <v>0</v>
      </c>
      <c r="O30" s="70">
        <f t="shared" si="12"/>
        <v>0</v>
      </c>
      <c r="P30" s="70">
        <f t="shared" si="12"/>
        <v>0</v>
      </c>
      <c r="Q30" s="70">
        <f t="shared" si="12"/>
        <v>0</v>
      </c>
      <c r="R30" s="70">
        <f t="shared" si="12"/>
        <v>0</v>
      </c>
      <c r="S30" s="70">
        <f t="shared" si="12"/>
        <v>0</v>
      </c>
      <c r="T30" s="69"/>
      <c r="U30" s="9"/>
    </row>
    <row r="31" spans="1:21" x14ac:dyDescent="0.25">
      <c r="A31" s="39"/>
      <c r="B31" s="29" t="s">
        <v>196</v>
      </c>
      <c r="C31" s="39"/>
      <c r="D31" s="2"/>
      <c r="E31" s="70">
        <f>SUM(E212:E216)</f>
        <v>0</v>
      </c>
      <c r="F31" s="70">
        <f t="shared" ref="F31:S31" si="13">SUM(F212:F216)</f>
        <v>0</v>
      </c>
      <c r="G31" s="70">
        <f t="shared" si="13"/>
        <v>0</v>
      </c>
      <c r="H31" s="70">
        <f t="shared" si="13"/>
        <v>0</v>
      </c>
      <c r="I31" s="70">
        <f t="shared" si="13"/>
        <v>0</v>
      </c>
      <c r="J31" s="70">
        <f t="shared" si="13"/>
        <v>0</v>
      </c>
      <c r="K31" s="70">
        <f t="shared" si="13"/>
        <v>0</v>
      </c>
      <c r="L31" s="70">
        <f t="shared" si="13"/>
        <v>0</v>
      </c>
      <c r="M31" s="70">
        <f t="shared" si="13"/>
        <v>0</v>
      </c>
      <c r="N31" s="70">
        <f t="shared" si="13"/>
        <v>0</v>
      </c>
      <c r="O31" s="70">
        <f t="shared" si="13"/>
        <v>0</v>
      </c>
      <c r="P31" s="70">
        <f t="shared" si="13"/>
        <v>0</v>
      </c>
      <c r="Q31" s="70">
        <f t="shared" si="13"/>
        <v>0</v>
      </c>
      <c r="R31" s="70">
        <f t="shared" si="13"/>
        <v>0</v>
      </c>
      <c r="S31" s="70">
        <f t="shared" si="13"/>
        <v>0</v>
      </c>
      <c r="T31" s="69"/>
      <c r="U31" s="9"/>
    </row>
    <row r="32" spans="1:21" x14ac:dyDescent="0.25">
      <c r="A32" s="39"/>
      <c r="B32" s="29"/>
      <c r="C32" s="39"/>
      <c r="D32" s="2"/>
      <c r="E32" s="69"/>
      <c r="F32" s="69"/>
      <c r="G32" s="69"/>
      <c r="H32" s="69"/>
      <c r="I32" s="69"/>
      <c r="J32" s="69"/>
      <c r="K32" s="69"/>
      <c r="L32" s="69"/>
      <c r="M32" s="69"/>
      <c r="N32" s="69"/>
      <c r="O32" s="69"/>
      <c r="P32" s="69"/>
      <c r="Q32" s="69"/>
      <c r="R32" s="69"/>
      <c r="S32" s="69"/>
      <c r="T32" s="69"/>
      <c r="U32" s="9"/>
    </row>
    <row r="33" spans="1:21" ht="15.75" thickBot="1" x14ac:dyDescent="0.3">
      <c r="A33" s="39"/>
      <c r="B33" s="28" t="s">
        <v>198</v>
      </c>
      <c r="C33" s="39"/>
      <c r="D33" s="2"/>
      <c r="E33" s="71">
        <f>SUM(E25:E31)</f>
        <v>0</v>
      </c>
      <c r="F33" s="71">
        <f t="shared" ref="F33:S33" si="14">SUM(F25:F31)</f>
        <v>0</v>
      </c>
      <c r="G33" s="71">
        <f t="shared" si="14"/>
        <v>0</v>
      </c>
      <c r="H33" s="71">
        <f t="shared" si="14"/>
        <v>0</v>
      </c>
      <c r="I33" s="71">
        <f t="shared" si="14"/>
        <v>0</v>
      </c>
      <c r="J33" s="71">
        <f t="shared" si="14"/>
        <v>0</v>
      </c>
      <c r="K33" s="71">
        <f t="shared" si="14"/>
        <v>0</v>
      </c>
      <c r="L33" s="71">
        <f t="shared" si="14"/>
        <v>0</v>
      </c>
      <c r="M33" s="71">
        <f t="shared" si="14"/>
        <v>0</v>
      </c>
      <c r="N33" s="71">
        <f t="shared" si="14"/>
        <v>0</v>
      </c>
      <c r="O33" s="71">
        <f t="shared" si="14"/>
        <v>0</v>
      </c>
      <c r="P33" s="71">
        <f t="shared" si="14"/>
        <v>0</v>
      </c>
      <c r="Q33" s="71">
        <f t="shared" si="14"/>
        <v>0</v>
      </c>
      <c r="R33" s="71">
        <f t="shared" si="14"/>
        <v>0</v>
      </c>
      <c r="S33" s="71">
        <f t="shared" si="14"/>
        <v>0</v>
      </c>
      <c r="T33" s="69"/>
      <c r="U33" s="9"/>
    </row>
    <row r="34" spans="1:21" ht="15.75" thickTop="1" x14ac:dyDescent="0.25">
      <c r="A34" s="39"/>
      <c r="B34" s="29"/>
      <c r="C34" s="39"/>
      <c r="D34" s="2"/>
      <c r="E34" s="69"/>
      <c r="F34" s="69"/>
      <c r="G34" s="69"/>
      <c r="H34" s="69"/>
      <c r="I34" s="69"/>
      <c r="J34" s="69"/>
      <c r="K34" s="69"/>
      <c r="L34" s="69"/>
      <c r="M34" s="69"/>
      <c r="N34" s="69"/>
      <c r="O34" s="69"/>
      <c r="P34" s="69"/>
      <c r="Q34" s="69"/>
      <c r="R34" s="69"/>
      <c r="S34" s="69"/>
      <c r="T34" s="69"/>
      <c r="U34" s="9"/>
    </row>
    <row r="35" spans="1:21" ht="15.75" thickBot="1" x14ac:dyDescent="0.3">
      <c r="A35" s="39"/>
      <c r="B35" s="29" t="s">
        <v>222</v>
      </c>
      <c r="C35" s="39"/>
      <c r="D35" s="2"/>
      <c r="E35" s="71">
        <f>E22-E33</f>
        <v>0</v>
      </c>
      <c r="F35" s="71">
        <f t="shared" ref="F35:S35" si="15">F22-F33</f>
        <v>0</v>
      </c>
      <c r="G35" s="71">
        <f t="shared" si="15"/>
        <v>0</v>
      </c>
      <c r="H35" s="71">
        <f t="shared" si="15"/>
        <v>0</v>
      </c>
      <c r="I35" s="71">
        <f t="shared" si="15"/>
        <v>0</v>
      </c>
      <c r="J35" s="71">
        <f t="shared" si="15"/>
        <v>0</v>
      </c>
      <c r="K35" s="71">
        <f t="shared" si="15"/>
        <v>0</v>
      </c>
      <c r="L35" s="71">
        <f t="shared" si="15"/>
        <v>0</v>
      </c>
      <c r="M35" s="71">
        <f t="shared" si="15"/>
        <v>0</v>
      </c>
      <c r="N35" s="71">
        <f t="shared" si="15"/>
        <v>0</v>
      </c>
      <c r="O35" s="71">
        <f t="shared" si="15"/>
        <v>0</v>
      </c>
      <c r="P35" s="71">
        <f t="shared" si="15"/>
        <v>0</v>
      </c>
      <c r="Q35" s="71">
        <f t="shared" si="15"/>
        <v>0</v>
      </c>
      <c r="R35" s="71">
        <f t="shared" si="15"/>
        <v>0</v>
      </c>
      <c r="S35" s="71">
        <f t="shared" si="15"/>
        <v>0</v>
      </c>
      <c r="T35" s="69"/>
      <c r="U35" s="9"/>
    </row>
    <row r="36" spans="1:21" ht="15.75" thickTop="1" x14ac:dyDescent="0.25">
      <c r="A36" s="39"/>
      <c r="B36" s="29"/>
      <c r="C36" s="39"/>
      <c r="D36" s="2"/>
      <c r="E36" s="69"/>
      <c r="F36" s="69"/>
      <c r="G36" s="69"/>
      <c r="H36" s="69"/>
      <c r="I36" s="69"/>
      <c r="J36" s="69"/>
      <c r="K36" s="69"/>
      <c r="L36" s="69"/>
      <c r="M36" s="69"/>
      <c r="N36" s="69"/>
      <c r="O36" s="69"/>
      <c r="P36" s="69"/>
      <c r="Q36" s="69"/>
      <c r="R36" s="69"/>
      <c r="S36" s="69"/>
      <c r="T36" s="69"/>
      <c r="U36" s="9"/>
    </row>
    <row r="37" spans="1:21" x14ac:dyDescent="0.25">
      <c r="A37" s="39"/>
      <c r="B37" s="29" t="s">
        <v>223</v>
      </c>
      <c r="C37" s="39"/>
      <c r="D37" s="2"/>
      <c r="E37" s="69"/>
      <c r="F37" s="60"/>
      <c r="G37" s="60">
        <v>0</v>
      </c>
      <c r="H37" s="60">
        <v>0</v>
      </c>
      <c r="I37" s="60">
        <v>0</v>
      </c>
      <c r="J37" s="60">
        <v>0</v>
      </c>
      <c r="K37" s="60">
        <v>0</v>
      </c>
      <c r="L37" s="60">
        <v>0</v>
      </c>
      <c r="M37" s="60">
        <v>0</v>
      </c>
      <c r="N37" s="60">
        <v>0</v>
      </c>
      <c r="O37" s="60">
        <v>0</v>
      </c>
      <c r="P37" s="60">
        <v>0</v>
      </c>
      <c r="Q37" s="60">
        <v>0</v>
      </c>
      <c r="R37" s="69"/>
      <c r="S37" s="69"/>
      <c r="T37" s="69"/>
      <c r="U37" s="9"/>
    </row>
    <row r="38" spans="1:21" x14ac:dyDescent="0.25">
      <c r="A38" s="39"/>
      <c r="B38" s="29" t="s">
        <v>224</v>
      </c>
      <c r="C38" s="39"/>
      <c r="D38" s="2"/>
      <c r="E38" s="69"/>
      <c r="F38" s="60">
        <v>0</v>
      </c>
      <c r="G38" s="60">
        <v>0</v>
      </c>
      <c r="H38" s="60">
        <v>0</v>
      </c>
      <c r="I38" s="60">
        <v>0</v>
      </c>
      <c r="J38" s="60">
        <v>0</v>
      </c>
      <c r="K38" s="60">
        <v>0</v>
      </c>
      <c r="L38" s="60">
        <v>0</v>
      </c>
      <c r="M38" s="60">
        <v>0</v>
      </c>
      <c r="N38" s="60">
        <v>0</v>
      </c>
      <c r="O38" s="60">
        <v>0</v>
      </c>
      <c r="P38" s="60">
        <v>0</v>
      </c>
      <c r="Q38" s="60">
        <v>0</v>
      </c>
      <c r="R38" s="69"/>
      <c r="S38" s="69"/>
      <c r="T38" s="69"/>
      <c r="U38" s="9"/>
    </row>
    <row r="39" spans="1:21" x14ac:dyDescent="0.25">
      <c r="A39" s="39"/>
      <c r="B39" s="29" t="s">
        <v>225</v>
      </c>
      <c r="C39" s="39"/>
      <c r="D39" s="2"/>
      <c r="E39" s="69"/>
      <c r="F39" s="60">
        <v>0</v>
      </c>
      <c r="G39" s="60">
        <v>0</v>
      </c>
      <c r="H39" s="60">
        <v>0</v>
      </c>
      <c r="I39" s="60">
        <v>0</v>
      </c>
      <c r="J39" s="60">
        <v>0</v>
      </c>
      <c r="K39" s="60">
        <v>0</v>
      </c>
      <c r="L39" s="60">
        <v>0</v>
      </c>
      <c r="M39" s="60">
        <v>0</v>
      </c>
      <c r="N39" s="60">
        <v>0</v>
      </c>
      <c r="O39" s="60">
        <v>0</v>
      </c>
      <c r="P39" s="60">
        <v>0</v>
      </c>
      <c r="Q39" s="60">
        <v>0</v>
      </c>
      <c r="R39" s="69"/>
      <c r="S39" s="69"/>
      <c r="T39" s="69"/>
      <c r="U39" s="9"/>
    </row>
    <row r="40" spans="1:21" x14ac:dyDescent="0.25">
      <c r="A40" s="39"/>
      <c r="B40" s="29" t="s">
        <v>226</v>
      </c>
      <c r="C40" s="39"/>
      <c r="D40" s="2"/>
      <c r="E40" s="69"/>
      <c r="F40" s="60">
        <v>0</v>
      </c>
      <c r="G40" s="60">
        <v>0</v>
      </c>
      <c r="H40" s="60">
        <v>0</v>
      </c>
      <c r="I40" s="60">
        <v>0</v>
      </c>
      <c r="J40" s="60">
        <v>0</v>
      </c>
      <c r="K40" s="60">
        <v>0</v>
      </c>
      <c r="L40" s="60">
        <v>0</v>
      </c>
      <c r="M40" s="60">
        <v>0</v>
      </c>
      <c r="N40" s="60">
        <v>0</v>
      </c>
      <c r="O40" s="60">
        <v>0</v>
      </c>
      <c r="P40" s="60">
        <v>0</v>
      </c>
      <c r="Q40" s="60">
        <v>0</v>
      </c>
      <c r="R40" s="69"/>
      <c r="S40" s="69"/>
      <c r="T40" s="69"/>
      <c r="U40" s="9"/>
    </row>
    <row r="41" spans="1:21" x14ac:dyDescent="0.25">
      <c r="A41" s="39"/>
      <c r="B41" s="29" t="s">
        <v>227</v>
      </c>
      <c r="C41" s="39"/>
      <c r="D41" s="2"/>
      <c r="E41" s="69"/>
      <c r="F41" s="60">
        <v>0</v>
      </c>
      <c r="G41" s="60">
        <v>0</v>
      </c>
      <c r="H41" s="60">
        <v>0</v>
      </c>
      <c r="I41" s="60">
        <v>0</v>
      </c>
      <c r="J41" s="60">
        <v>0</v>
      </c>
      <c r="K41" s="60">
        <v>0</v>
      </c>
      <c r="L41" s="60">
        <v>0</v>
      </c>
      <c r="M41" s="60">
        <v>0</v>
      </c>
      <c r="N41" s="60">
        <v>0</v>
      </c>
      <c r="O41" s="60">
        <v>0</v>
      </c>
      <c r="P41" s="60">
        <v>0</v>
      </c>
      <c r="Q41" s="60">
        <v>0</v>
      </c>
      <c r="R41" s="69"/>
      <c r="S41" s="69"/>
      <c r="T41" s="69"/>
      <c r="U41" s="9"/>
    </row>
    <row r="42" spans="1:21" x14ac:dyDescent="0.25">
      <c r="A42" s="39"/>
      <c r="B42" s="29"/>
      <c r="C42" s="39"/>
      <c r="D42" s="2"/>
      <c r="E42" s="69"/>
      <c r="F42" s="69"/>
      <c r="G42" s="69"/>
      <c r="H42" s="69"/>
      <c r="I42" s="69"/>
      <c r="J42" s="69"/>
      <c r="K42" s="69"/>
      <c r="L42" s="69"/>
      <c r="M42" s="69"/>
      <c r="N42" s="69"/>
      <c r="O42" s="69"/>
      <c r="P42" s="69"/>
      <c r="Q42" s="69"/>
      <c r="R42" s="69"/>
      <c r="S42" s="69"/>
      <c r="T42" s="69"/>
      <c r="U42" s="9"/>
    </row>
    <row r="43" spans="1:21" ht="15.75" thickBot="1" x14ac:dyDescent="0.3">
      <c r="A43" s="39"/>
      <c r="B43" s="28" t="s">
        <v>228</v>
      </c>
      <c r="C43" s="36"/>
      <c r="D43" s="4"/>
      <c r="E43" s="41"/>
      <c r="F43" s="72">
        <f>F14+F35+SUM(F37:F41)</f>
        <v>0</v>
      </c>
      <c r="G43" s="72">
        <f t="shared" ref="G43:Q43" si="16">G14+G35+SUM(G37:G41)</f>
        <v>0</v>
      </c>
      <c r="H43" s="72">
        <f t="shared" si="16"/>
        <v>0</v>
      </c>
      <c r="I43" s="72">
        <f t="shared" si="16"/>
        <v>0</v>
      </c>
      <c r="J43" s="72">
        <f t="shared" si="16"/>
        <v>0</v>
      </c>
      <c r="K43" s="72">
        <f t="shared" si="16"/>
        <v>0</v>
      </c>
      <c r="L43" s="72">
        <f t="shared" si="16"/>
        <v>0</v>
      </c>
      <c r="M43" s="72">
        <f t="shared" si="16"/>
        <v>0</v>
      </c>
      <c r="N43" s="72">
        <f t="shared" si="16"/>
        <v>0</v>
      </c>
      <c r="O43" s="72">
        <f t="shared" si="16"/>
        <v>0</v>
      </c>
      <c r="P43" s="72">
        <f t="shared" si="16"/>
        <v>0</v>
      </c>
      <c r="Q43" s="72">
        <f t="shared" si="16"/>
        <v>0</v>
      </c>
      <c r="R43" s="55"/>
      <c r="S43" s="55"/>
      <c r="T43" s="69"/>
      <c r="U43" s="9"/>
    </row>
    <row r="44" spans="1:21" ht="16.5" thickTop="1" thickBot="1" x14ac:dyDescent="0.3">
      <c r="A44" s="39"/>
      <c r="B44" s="114"/>
      <c r="C44" s="140"/>
      <c r="D44" s="141"/>
      <c r="E44" s="142"/>
      <c r="F44" s="142"/>
      <c r="G44" s="142"/>
      <c r="H44" s="142"/>
      <c r="I44" s="142"/>
      <c r="J44" s="142"/>
      <c r="K44" s="142"/>
      <c r="L44" s="142"/>
      <c r="M44" s="142"/>
      <c r="N44" s="142"/>
      <c r="O44" s="142"/>
      <c r="P44" s="142"/>
      <c r="Q44" s="142"/>
      <c r="R44" s="142"/>
      <c r="S44" s="142"/>
      <c r="T44" s="142"/>
      <c r="U44" s="19"/>
    </row>
    <row r="45" spans="1:21" x14ac:dyDescent="0.25">
      <c r="A45" s="39"/>
      <c r="B45" s="134"/>
      <c r="C45" s="135"/>
      <c r="D45" s="136"/>
      <c r="E45" s="137"/>
      <c r="F45" s="137"/>
      <c r="G45" s="137"/>
      <c r="H45" s="137"/>
      <c r="I45" s="137"/>
      <c r="J45" s="137"/>
      <c r="K45" s="137"/>
      <c r="L45" s="137"/>
      <c r="M45" s="137"/>
      <c r="N45" s="137"/>
      <c r="O45" s="137"/>
      <c r="P45" s="137"/>
      <c r="Q45" s="137"/>
      <c r="R45" s="137"/>
      <c r="S45" s="137"/>
      <c r="T45" s="137"/>
      <c r="U45" s="7"/>
    </row>
    <row r="46" spans="1:21" x14ac:dyDescent="0.25">
      <c r="A46" s="39"/>
      <c r="B46" s="29"/>
      <c r="C46" s="39"/>
      <c r="D46" s="2"/>
      <c r="E46" s="242" t="s">
        <v>229</v>
      </c>
      <c r="F46" s="207"/>
      <c r="G46" s="244"/>
      <c r="H46" s="244"/>
      <c r="I46" s="244"/>
      <c r="J46" s="244"/>
      <c r="K46" s="244"/>
      <c r="L46" s="244"/>
      <c r="M46" s="244"/>
      <c r="N46" s="244"/>
      <c r="O46" s="244"/>
      <c r="P46" s="244"/>
      <c r="Q46" s="244"/>
      <c r="R46" s="244"/>
      <c r="S46" s="244"/>
      <c r="T46" s="69"/>
      <c r="U46" s="9"/>
    </row>
    <row r="47" spans="1:21" x14ac:dyDescent="0.25">
      <c r="A47" s="39"/>
      <c r="B47" s="29"/>
      <c r="C47" s="39"/>
      <c r="D47" s="2"/>
      <c r="E47" s="69"/>
      <c r="F47" s="69"/>
      <c r="G47" s="69"/>
      <c r="H47" s="69"/>
      <c r="I47" s="69"/>
      <c r="J47" s="69"/>
      <c r="K47" s="69"/>
      <c r="L47" s="69"/>
      <c r="M47" s="69"/>
      <c r="N47" s="69"/>
      <c r="O47" s="69"/>
      <c r="P47" s="69"/>
      <c r="Q47" s="69"/>
      <c r="R47" s="69"/>
      <c r="S47" s="69"/>
      <c r="T47" s="69"/>
      <c r="U47" s="9"/>
    </row>
    <row r="48" spans="1:21" x14ac:dyDescent="0.25">
      <c r="A48" s="39"/>
      <c r="B48" s="29"/>
      <c r="C48" s="39"/>
      <c r="D48" s="2"/>
      <c r="E48" s="65" t="str">
        <f>E10</f>
        <v>Year 0</v>
      </c>
      <c r="F48" s="65" t="str">
        <f t="shared" ref="F48:S48" si="17">F10</f>
        <v>Year 0</v>
      </c>
      <c r="G48" s="65" t="str">
        <f t="shared" si="17"/>
        <v>Year 0</v>
      </c>
      <c r="H48" s="65" t="str">
        <f t="shared" si="17"/>
        <v>Year 0</v>
      </c>
      <c r="I48" s="65" t="str">
        <f t="shared" si="17"/>
        <v>Year 0</v>
      </c>
      <c r="J48" s="65" t="str">
        <f t="shared" si="17"/>
        <v>Year 0</v>
      </c>
      <c r="K48" s="65" t="str">
        <f t="shared" si="17"/>
        <v>Year 0</v>
      </c>
      <c r="L48" s="65" t="str">
        <f t="shared" si="17"/>
        <v>Year 0</v>
      </c>
      <c r="M48" s="65" t="str">
        <f t="shared" si="17"/>
        <v>Year 0</v>
      </c>
      <c r="N48" s="65" t="str">
        <f t="shared" si="17"/>
        <v>Year 0</v>
      </c>
      <c r="O48" s="65" t="str">
        <f t="shared" si="17"/>
        <v>Year 0</v>
      </c>
      <c r="P48" s="65" t="str">
        <f t="shared" si="17"/>
        <v>Year 0</v>
      </c>
      <c r="Q48" s="65" t="str">
        <f t="shared" si="17"/>
        <v>Year 0</v>
      </c>
      <c r="R48" s="65" t="str">
        <f t="shared" si="17"/>
        <v>Year 0</v>
      </c>
      <c r="S48" s="65" t="str">
        <f t="shared" si="17"/>
        <v>Year 0</v>
      </c>
      <c r="T48" s="69"/>
      <c r="U48" s="9"/>
    </row>
    <row r="49" spans="1:21" x14ac:dyDescent="0.25">
      <c r="A49" s="39"/>
      <c r="B49" s="29"/>
      <c r="C49" s="39"/>
      <c r="D49" s="2"/>
      <c r="E49" s="65" t="str">
        <f t="shared" ref="E49:S50" si="18">E11</f>
        <v>2023-24</v>
      </c>
      <c r="F49" s="65" t="str">
        <f t="shared" si="18"/>
        <v>2023-24</v>
      </c>
      <c r="G49" s="65" t="str">
        <f t="shared" si="18"/>
        <v>2023-24</v>
      </c>
      <c r="H49" s="65" t="str">
        <f t="shared" si="18"/>
        <v>2023-24</v>
      </c>
      <c r="I49" s="65" t="str">
        <f t="shared" si="18"/>
        <v>2023-24</v>
      </c>
      <c r="J49" s="65" t="str">
        <f t="shared" si="18"/>
        <v>2023-24</v>
      </c>
      <c r="K49" s="65" t="str">
        <f t="shared" si="18"/>
        <v>2023-24</v>
      </c>
      <c r="L49" s="65" t="str">
        <f t="shared" si="18"/>
        <v>2023-24</v>
      </c>
      <c r="M49" s="65" t="str">
        <f t="shared" si="18"/>
        <v>2023-24</v>
      </c>
      <c r="N49" s="65" t="str">
        <f t="shared" si="18"/>
        <v>2023-24</v>
      </c>
      <c r="O49" s="65" t="str">
        <f t="shared" si="18"/>
        <v>2023-24</v>
      </c>
      <c r="P49" s="65" t="str">
        <f t="shared" si="18"/>
        <v>2023-24</v>
      </c>
      <c r="Q49" s="65" t="str">
        <f t="shared" si="18"/>
        <v>2023-24</v>
      </c>
      <c r="R49" s="65" t="str">
        <f t="shared" si="18"/>
        <v>2023-24</v>
      </c>
      <c r="S49" s="65" t="str">
        <f t="shared" si="18"/>
        <v>2023-24</v>
      </c>
      <c r="T49" s="69"/>
      <c r="U49" s="9"/>
    </row>
    <row r="50" spans="1:21" x14ac:dyDescent="0.25">
      <c r="A50" s="39"/>
      <c r="B50" s="29"/>
      <c r="C50" s="39"/>
      <c r="D50" s="2"/>
      <c r="E50" s="76" t="str">
        <f t="shared" si="18"/>
        <v>Total Budget</v>
      </c>
      <c r="F50" s="76" t="str">
        <f t="shared" si="18"/>
        <v>July</v>
      </c>
      <c r="G50" s="76" t="str">
        <f t="shared" si="18"/>
        <v>August</v>
      </c>
      <c r="H50" s="76" t="str">
        <f t="shared" si="18"/>
        <v>September</v>
      </c>
      <c r="I50" s="76" t="str">
        <f t="shared" si="18"/>
        <v>October</v>
      </c>
      <c r="J50" s="76" t="str">
        <f t="shared" si="18"/>
        <v>November</v>
      </c>
      <c r="K50" s="76" t="str">
        <f t="shared" si="18"/>
        <v>December</v>
      </c>
      <c r="L50" s="76" t="str">
        <f t="shared" si="18"/>
        <v>January</v>
      </c>
      <c r="M50" s="76" t="str">
        <f t="shared" si="18"/>
        <v>February</v>
      </c>
      <c r="N50" s="76" t="str">
        <f t="shared" si="18"/>
        <v>March</v>
      </c>
      <c r="O50" s="76" t="str">
        <f t="shared" si="18"/>
        <v>April</v>
      </c>
      <c r="P50" s="76" t="str">
        <f t="shared" si="18"/>
        <v>May</v>
      </c>
      <c r="Q50" s="76" t="str">
        <f t="shared" si="18"/>
        <v>June</v>
      </c>
      <c r="R50" s="76" t="str">
        <f t="shared" si="18"/>
        <v>Total</v>
      </c>
      <c r="S50" s="76" t="str">
        <f t="shared" si="18"/>
        <v>AR/AP</v>
      </c>
      <c r="T50" s="69"/>
      <c r="U50" s="9"/>
    </row>
    <row r="51" spans="1:21" x14ac:dyDescent="0.25">
      <c r="A51" s="39"/>
      <c r="B51" s="29"/>
      <c r="C51" s="39"/>
      <c r="D51" s="2"/>
      <c r="E51" s="69"/>
      <c r="F51" s="69"/>
      <c r="G51" s="69"/>
      <c r="H51" s="69"/>
      <c r="I51" s="69"/>
      <c r="J51" s="69"/>
      <c r="K51" s="69"/>
      <c r="L51" s="69"/>
      <c r="M51" s="69"/>
      <c r="N51" s="69"/>
      <c r="O51" s="69"/>
      <c r="P51" s="69"/>
      <c r="Q51" s="69"/>
      <c r="R51" s="69"/>
      <c r="S51" s="69"/>
      <c r="T51" s="69"/>
      <c r="U51" s="9"/>
    </row>
    <row r="52" spans="1:21" x14ac:dyDescent="0.25">
      <c r="A52" s="39"/>
      <c r="B52" s="29"/>
      <c r="C52" s="39"/>
      <c r="D52" s="2"/>
      <c r="E52" s="69"/>
      <c r="F52" s="69"/>
      <c r="G52" s="69"/>
      <c r="H52" s="69"/>
      <c r="I52" s="69"/>
      <c r="J52" s="69"/>
      <c r="K52" s="69"/>
      <c r="L52" s="69"/>
      <c r="M52" s="69"/>
      <c r="N52" s="69"/>
      <c r="O52" s="69"/>
      <c r="P52" s="69"/>
      <c r="Q52" s="69"/>
      <c r="R52" s="69"/>
      <c r="S52" s="69"/>
      <c r="T52" s="69"/>
      <c r="U52" s="9"/>
    </row>
    <row r="53" spans="1:21" x14ac:dyDescent="0.25">
      <c r="A53" s="39"/>
      <c r="B53" s="28" t="s">
        <v>217</v>
      </c>
      <c r="C53" s="39"/>
      <c r="D53" s="2"/>
      <c r="E53" s="242" t="s">
        <v>217</v>
      </c>
      <c r="F53" s="207"/>
      <c r="G53" s="244"/>
      <c r="H53" s="244"/>
      <c r="I53" s="244"/>
      <c r="J53" s="244"/>
      <c r="K53" s="244"/>
      <c r="L53" s="244"/>
      <c r="M53" s="244"/>
      <c r="N53" s="244"/>
      <c r="O53" s="244"/>
      <c r="P53" s="244"/>
      <c r="Q53" s="244"/>
      <c r="R53" s="244"/>
      <c r="S53" s="244"/>
      <c r="T53" s="41" t="s">
        <v>105</v>
      </c>
      <c r="U53" s="9"/>
    </row>
    <row r="54" spans="1:21" x14ac:dyDescent="0.25">
      <c r="A54" s="39"/>
      <c r="B54" s="29"/>
      <c r="C54" s="39"/>
      <c r="D54" s="2"/>
      <c r="E54" s="69"/>
      <c r="F54" s="69"/>
      <c r="G54" s="69"/>
      <c r="H54" s="69"/>
      <c r="I54" s="69"/>
      <c r="J54" s="69"/>
      <c r="K54" s="69"/>
      <c r="L54" s="69"/>
      <c r="M54" s="69"/>
      <c r="N54" s="69"/>
      <c r="O54" s="69"/>
      <c r="P54" s="69"/>
      <c r="Q54" s="69"/>
      <c r="R54" s="69"/>
      <c r="S54" s="69"/>
      <c r="T54" s="69"/>
      <c r="U54" s="9"/>
    </row>
    <row r="55" spans="1:21" hidden="1" x14ac:dyDescent="0.25">
      <c r="B55" s="28" t="s">
        <v>106</v>
      </c>
      <c r="C55" s="36"/>
      <c r="D55" s="39"/>
      <c r="E55" s="69"/>
      <c r="F55" s="69"/>
      <c r="G55" s="69"/>
      <c r="H55" s="69"/>
      <c r="I55" s="69"/>
      <c r="J55" s="69"/>
      <c r="K55" s="69"/>
      <c r="L55" s="69"/>
      <c r="M55" s="69"/>
      <c r="N55" s="69"/>
      <c r="O55" s="69"/>
      <c r="P55" s="69"/>
      <c r="Q55" s="69"/>
      <c r="R55" s="69"/>
      <c r="S55" s="69"/>
      <c r="T55" s="69"/>
      <c r="U55" s="9"/>
    </row>
    <row r="56" spans="1:21" hidden="1" x14ac:dyDescent="0.25">
      <c r="B56" s="29" t="s">
        <v>107</v>
      </c>
      <c r="C56" s="73"/>
      <c r="E56" s="69"/>
      <c r="F56" s="69"/>
      <c r="G56" s="69"/>
      <c r="H56" s="69"/>
      <c r="I56" s="69"/>
      <c r="J56" s="69"/>
      <c r="K56" s="69"/>
      <c r="L56" s="69"/>
      <c r="M56" s="69"/>
      <c r="N56" s="69"/>
      <c r="O56" s="69"/>
      <c r="P56" s="69"/>
      <c r="Q56" s="69"/>
      <c r="R56" s="69"/>
      <c r="S56" s="69"/>
      <c r="T56" s="69"/>
      <c r="U56" s="9"/>
    </row>
    <row r="57" spans="1:21" hidden="1" x14ac:dyDescent="0.25">
      <c r="B57" s="29" t="s">
        <v>108</v>
      </c>
      <c r="C57" s="73"/>
      <c r="E57" s="69"/>
      <c r="F57" s="69"/>
      <c r="G57" s="69"/>
      <c r="H57" s="69"/>
      <c r="I57" s="69"/>
      <c r="J57" s="69"/>
      <c r="K57" s="69"/>
      <c r="L57" s="69"/>
      <c r="M57" s="69"/>
      <c r="N57" s="69"/>
      <c r="O57" s="69"/>
      <c r="P57" s="69"/>
      <c r="Q57" s="69"/>
      <c r="R57" s="69"/>
      <c r="S57" s="69"/>
      <c r="T57" s="69"/>
      <c r="U57" s="9"/>
    </row>
    <row r="58" spans="1:21" hidden="1" x14ac:dyDescent="0.25">
      <c r="B58" s="29" t="s">
        <v>109</v>
      </c>
      <c r="C58" s="73"/>
      <c r="E58" s="69"/>
      <c r="F58" s="69"/>
      <c r="G58" s="69"/>
      <c r="H58" s="69"/>
      <c r="I58" s="69"/>
      <c r="J58" s="69"/>
      <c r="K58" s="69"/>
      <c r="L58" s="69"/>
      <c r="M58" s="69"/>
      <c r="N58" s="69"/>
      <c r="O58" s="69"/>
      <c r="P58" s="69"/>
      <c r="Q58" s="69"/>
      <c r="R58" s="69"/>
      <c r="S58" s="69"/>
      <c r="T58" s="69"/>
      <c r="U58" s="9"/>
    </row>
    <row r="59" spans="1:21" hidden="1" x14ac:dyDescent="0.25">
      <c r="B59" s="29" t="s">
        <v>110</v>
      </c>
      <c r="C59" s="73"/>
      <c r="E59" s="69"/>
      <c r="F59" s="69"/>
      <c r="G59" s="69"/>
      <c r="H59" s="69"/>
      <c r="I59" s="69"/>
      <c r="J59" s="69"/>
      <c r="K59" s="69"/>
      <c r="L59" s="69"/>
      <c r="M59" s="69"/>
      <c r="N59" s="69"/>
      <c r="O59" s="69"/>
      <c r="P59" s="69"/>
      <c r="Q59" s="69"/>
      <c r="R59" s="69"/>
      <c r="S59" s="69"/>
      <c r="T59" s="69"/>
      <c r="U59" s="9"/>
    </row>
    <row r="60" spans="1:21" hidden="1" x14ac:dyDescent="0.25">
      <c r="B60" s="29" t="s">
        <v>110</v>
      </c>
      <c r="C60" s="73"/>
      <c r="E60" s="69"/>
      <c r="F60" s="69"/>
      <c r="G60" s="69"/>
      <c r="H60" s="69"/>
      <c r="I60" s="69"/>
      <c r="J60" s="69"/>
      <c r="K60" s="69"/>
      <c r="L60" s="69"/>
      <c r="M60" s="69"/>
      <c r="N60" s="69"/>
      <c r="O60" s="69"/>
      <c r="P60" s="69"/>
      <c r="Q60" s="69"/>
      <c r="R60" s="69"/>
      <c r="S60" s="69"/>
      <c r="T60" s="69"/>
      <c r="U60" s="9"/>
    </row>
    <row r="61" spans="1:21" hidden="1" x14ac:dyDescent="0.25">
      <c r="B61" s="29"/>
      <c r="C61" s="74"/>
      <c r="E61" s="69"/>
      <c r="F61" s="69"/>
      <c r="G61" s="69"/>
      <c r="H61" s="69"/>
      <c r="I61" s="69"/>
      <c r="J61" s="69"/>
      <c r="K61" s="69"/>
      <c r="L61" s="69"/>
      <c r="M61" s="69"/>
      <c r="N61" s="69"/>
      <c r="O61" s="69"/>
      <c r="P61" s="69"/>
      <c r="Q61" s="69"/>
      <c r="R61" s="69"/>
      <c r="S61" s="69"/>
      <c r="T61" s="69"/>
      <c r="U61" s="9"/>
    </row>
    <row r="62" spans="1:21" x14ac:dyDescent="0.25">
      <c r="B62" s="28" t="s">
        <v>102</v>
      </c>
      <c r="C62" s="73"/>
      <c r="E62" s="69"/>
      <c r="F62" s="69"/>
      <c r="G62" s="69"/>
      <c r="H62" s="69"/>
      <c r="I62" s="69"/>
      <c r="J62" s="69"/>
      <c r="K62" s="69"/>
      <c r="L62" s="69"/>
      <c r="M62" s="69"/>
      <c r="N62" s="69"/>
      <c r="O62" s="69"/>
      <c r="P62" s="69"/>
      <c r="Q62" s="69"/>
      <c r="R62" s="69"/>
      <c r="S62" s="69"/>
      <c r="T62" s="69"/>
      <c r="U62" s="9"/>
    </row>
    <row r="63" spans="1:21" hidden="1" x14ac:dyDescent="0.25">
      <c r="B63" s="29" t="s">
        <v>111</v>
      </c>
      <c r="C63" s="73"/>
      <c r="E63" s="69"/>
      <c r="F63" s="69"/>
      <c r="G63" s="69"/>
      <c r="H63" s="69"/>
      <c r="I63" s="69"/>
      <c r="J63" s="69"/>
      <c r="K63" s="69"/>
      <c r="L63" s="69"/>
      <c r="M63" s="69"/>
      <c r="N63" s="69"/>
      <c r="O63" s="69"/>
      <c r="P63" s="69"/>
      <c r="Q63" s="69"/>
      <c r="R63" s="69"/>
      <c r="S63" s="69"/>
      <c r="T63" s="69"/>
      <c r="U63" s="9"/>
    </row>
    <row r="64" spans="1:21" hidden="1" x14ac:dyDescent="0.25">
      <c r="B64" s="29" t="s">
        <v>112</v>
      </c>
      <c r="C64" s="73"/>
      <c r="E64" s="69"/>
      <c r="F64" s="69"/>
      <c r="G64" s="69"/>
      <c r="H64" s="69"/>
      <c r="I64" s="69"/>
      <c r="J64" s="69"/>
      <c r="K64" s="69"/>
      <c r="L64" s="69"/>
      <c r="M64" s="69"/>
      <c r="N64" s="69"/>
      <c r="O64" s="69"/>
      <c r="P64" s="69"/>
      <c r="Q64" s="69"/>
      <c r="R64" s="69"/>
      <c r="S64" s="69"/>
      <c r="T64" s="69"/>
      <c r="U64" s="9"/>
    </row>
    <row r="65" spans="2:21" hidden="1" x14ac:dyDescent="0.25">
      <c r="B65" s="29" t="s">
        <v>113</v>
      </c>
      <c r="C65" s="73"/>
      <c r="E65" s="69"/>
      <c r="F65" s="69"/>
      <c r="G65" s="69"/>
      <c r="H65" s="69"/>
      <c r="I65" s="69"/>
      <c r="J65" s="69"/>
      <c r="K65" s="69"/>
      <c r="L65" s="69"/>
      <c r="M65" s="69"/>
      <c r="N65" s="69"/>
      <c r="O65" s="69"/>
      <c r="P65" s="69"/>
      <c r="Q65" s="69"/>
      <c r="R65" s="69"/>
      <c r="S65" s="69"/>
      <c r="T65" s="69"/>
      <c r="U65" s="9"/>
    </row>
    <row r="66" spans="2:21" hidden="1" x14ac:dyDescent="0.25">
      <c r="B66" s="29" t="s">
        <v>114</v>
      </c>
      <c r="C66" s="73"/>
      <c r="E66" s="69"/>
      <c r="F66" s="69"/>
      <c r="G66" s="69"/>
      <c r="H66" s="69"/>
      <c r="I66" s="69"/>
      <c r="J66" s="69"/>
      <c r="K66" s="69"/>
      <c r="L66" s="69"/>
      <c r="M66" s="69"/>
      <c r="N66" s="69"/>
      <c r="O66" s="69"/>
      <c r="P66" s="69"/>
      <c r="Q66" s="69"/>
      <c r="R66" s="69"/>
      <c r="S66" s="69"/>
      <c r="T66" s="69"/>
      <c r="U66" s="9"/>
    </row>
    <row r="67" spans="2:21" hidden="1" x14ac:dyDescent="0.25">
      <c r="B67" s="29" t="s">
        <v>115</v>
      </c>
      <c r="C67" s="73"/>
      <c r="E67" s="69"/>
      <c r="F67" s="69"/>
      <c r="G67" s="69"/>
      <c r="H67" s="69"/>
      <c r="I67" s="69"/>
      <c r="J67" s="69"/>
      <c r="K67" s="69"/>
      <c r="L67" s="69"/>
      <c r="M67" s="69"/>
      <c r="N67" s="69"/>
      <c r="O67" s="69"/>
      <c r="P67" s="69"/>
      <c r="Q67" s="69"/>
      <c r="R67" s="69"/>
      <c r="S67" s="69"/>
      <c r="T67" s="69"/>
      <c r="U67" s="9"/>
    </row>
    <row r="68" spans="2:21" x14ac:dyDescent="0.25">
      <c r="B68" s="29" t="str">
        <f>'3) Pre-Opening Budget'!B30</f>
        <v>CSP Startup Grant</v>
      </c>
      <c r="C68" s="73"/>
      <c r="E68" s="75">
        <f>'3) Pre-Opening Budget'!E30</f>
        <v>0</v>
      </c>
      <c r="F68" s="60">
        <v>0</v>
      </c>
      <c r="G68" s="60">
        <v>0</v>
      </c>
      <c r="H68" s="60">
        <v>0</v>
      </c>
      <c r="I68" s="60">
        <v>0</v>
      </c>
      <c r="J68" s="60">
        <v>0</v>
      </c>
      <c r="K68" s="60">
        <v>0</v>
      </c>
      <c r="L68" s="60">
        <v>0</v>
      </c>
      <c r="M68" s="60">
        <v>0</v>
      </c>
      <c r="N68" s="60">
        <v>0</v>
      </c>
      <c r="O68" s="60">
        <v>0</v>
      </c>
      <c r="P68" s="60">
        <v>0</v>
      </c>
      <c r="Q68" s="60">
        <v>0</v>
      </c>
      <c r="R68" s="52">
        <f t="shared" ref="R68:R84" si="19">SUM(F68:Q68)</f>
        <v>0</v>
      </c>
      <c r="S68" s="52">
        <f t="shared" ref="S68:S70" si="20">E68-R68</f>
        <v>0</v>
      </c>
      <c r="T68" s="98"/>
      <c r="U68" s="9"/>
    </row>
    <row r="69" spans="2:21" hidden="1" x14ac:dyDescent="0.25">
      <c r="B69" s="29" t="s">
        <v>110</v>
      </c>
      <c r="C69" s="73"/>
      <c r="E69" s="75">
        <f>'3) Pre-Opening Budget'!E31</f>
        <v>0</v>
      </c>
      <c r="F69" s="43">
        <v>0</v>
      </c>
      <c r="G69" s="43">
        <v>0</v>
      </c>
      <c r="H69" s="43">
        <v>0</v>
      </c>
      <c r="I69" s="43">
        <v>0</v>
      </c>
      <c r="J69" s="43">
        <v>0</v>
      </c>
      <c r="K69" s="43">
        <v>0</v>
      </c>
      <c r="L69" s="43">
        <v>0</v>
      </c>
      <c r="M69" s="43">
        <v>0</v>
      </c>
      <c r="N69" s="43">
        <v>0</v>
      </c>
      <c r="O69" s="43">
        <v>0</v>
      </c>
      <c r="P69" s="43">
        <v>0</v>
      </c>
      <c r="Q69" s="43">
        <v>0</v>
      </c>
      <c r="R69" s="52">
        <f t="shared" si="19"/>
        <v>0</v>
      </c>
      <c r="S69" s="52">
        <f t="shared" si="20"/>
        <v>0</v>
      </c>
      <c r="T69" s="105"/>
      <c r="U69" s="9"/>
    </row>
    <row r="70" spans="2:21" hidden="1" x14ac:dyDescent="0.25">
      <c r="B70" s="29" t="s">
        <v>110</v>
      </c>
      <c r="C70" s="73"/>
      <c r="E70" s="75">
        <f>'3) Pre-Opening Budget'!E32</f>
        <v>0</v>
      </c>
      <c r="F70" s="43">
        <v>0</v>
      </c>
      <c r="G70" s="43">
        <v>0</v>
      </c>
      <c r="H70" s="43">
        <v>0</v>
      </c>
      <c r="I70" s="43">
        <v>0</v>
      </c>
      <c r="J70" s="43">
        <v>0</v>
      </c>
      <c r="K70" s="43">
        <v>0</v>
      </c>
      <c r="L70" s="43">
        <v>0</v>
      </c>
      <c r="M70" s="43">
        <v>0</v>
      </c>
      <c r="N70" s="43">
        <v>0</v>
      </c>
      <c r="O70" s="43">
        <v>0</v>
      </c>
      <c r="P70" s="43">
        <v>0</v>
      </c>
      <c r="Q70" s="43">
        <v>0</v>
      </c>
      <c r="R70" s="52">
        <f t="shared" si="19"/>
        <v>0</v>
      </c>
      <c r="S70" s="52">
        <f t="shared" si="20"/>
        <v>0</v>
      </c>
      <c r="T70" s="105"/>
      <c r="U70" s="9"/>
    </row>
    <row r="71" spans="2:21" x14ac:dyDescent="0.25">
      <c r="B71" s="29"/>
      <c r="C71" s="74"/>
      <c r="E71" s="70"/>
      <c r="F71" s="46"/>
      <c r="G71" s="46"/>
      <c r="H71" s="46"/>
      <c r="I71" s="46"/>
      <c r="J71" s="46"/>
      <c r="K71" s="46"/>
      <c r="L71" s="46"/>
      <c r="M71" s="46"/>
      <c r="N71" s="46"/>
      <c r="O71" s="46"/>
      <c r="P71" s="46"/>
      <c r="Q71" s="46"/>
      <c r="R71" s="46"/>
      <c r="S71" s="57"/>
      <c r="T71" s="100"/>
      <c r="U71" s="9"/>
    </row>
    <row r="72" spans="2:21" hidden="1" x14ac:dyDescent="0.25">
      <c r="B72" s="28" t="s">
        <v>118</v>
      </c>
      <c r="C72" s="74"/>
      <c r="E72" s="70">
        <f>'3) Pre-Opening Budget'!E34</f>
        <v>0</v>
      </c>
      <c r="F72" s="46"/>
      <c r="G72" s="46"/>
      <c r="H72" s="46"/>
      <c r="I72" s="46"/>
      <c r="J72" s="46"/>
      <c r="K72" s="46"/>
      <c r="L72" s="46"/>
      <c r="M72" s="46"/>
      <c r="N72" s="46"/>
      <c r="O72" s="46"/>
      <c r="P72" s="46"/>
      <c r="Q72" s="46"/>
      <c r="R72" s="46"/>
      <c r="S72" s="57"/>
      <c r="T72" s="100"/>
      <c r="U72" s="9"/>
    </row>
    <row r="73" spans="2:21" hidden="1" x14ac:dyDescent="0.25">
      <c r="B73" s="29" t="s">
        <v>110</v>
      </c>
      <c r="C73" s="73"/>
      <c r="E73" s="75">
        <f>'3) Pre-Opening Budget'!E35</f>
        <v>0</v>
      </c>
      <c r="F73" s="43">
        <v>0</v>
      </c>
      <c r="G73" s="43">
        <v>0</v>
      </c>
      <c r="H73" s="43">
        <v>0</v>
      </c>
      <c r="I73" s="43">
        <v>0</v>
      </c>
      <c r="J73" s="43">
        <v>0</v>
      </c>
      <c r="K73" s="43">
        <v>0</v>
      </c>
      <c r="L73" s="43">
        <v>0</v>
      </c>
      <c r="M73" s="43">
        <v>0</v>
      </c>
      <c r="N73" s="43">
        <v>0</v>
      </c>
      <c r="O73" s="43">
        <v>0</v>
      </c>
      <c r="P73" s="43">
        <v>0</v>
      </c>
      <c r="Q73" s="43">
        <v>0</v>
      </c>
      <c r="R73" s="43">
        <v>0</v>
      </c>
      <c r="S73" s="52">
        <f t="shared" ref="S73:S77" si="21">E73-R73</f>
        <v>0</v>
      </c>
      <c r="T73" s="105"/>
      <c r="U73" s="9"/>
    </row>
    <row r="74" spans="2:21" hidden="1" x14ac:dyDescent="0.25">
      <c r="B74" s="29" t="s">
        <v>110</v>
      </c>
      <c r="C74" s="73"/>
      <c r="E74" s="75">
        <f>'3) Pre-Opening Budget'!E36</f>
        <v>0</v>
      </c>
      <c r="F74" s="43">
        <v>0</v>
      </c>
      <c r="G74" s="43">
        <v>0</v>
      </c>
      <c r="H74" s="43">
        <v>0</v>
      </c>
      <c r="I74" s="43">
        <v>0</v>
      </c>
      <c r="J74" s="43">
        <v>0</v>
      </c>
      <c r="K74" s="43">
        <v>0</v>
      </c>
      <c r="L74" s="43">
        <v>0</v>
      </c>
      <c r="M74" s="43">
        <v>0</v>
      </c>
      <c r="N74" s="43">
        <v>0</v>
      </c>
      <c r="O74" s="43">
        <v>0</v>
      </c>
      <c r="P74" s="43">
        <v>0</v>
      </c>
      <c r="Q74" s="43">
        <v>0</v>
      </c>
      <c r="R74" s="43">
        <v>0</v>
      </c>
      <c r="S74" s="52">
        <f t="shared" si="21"/>
        <v>0</v>
      </c>
      <c r="T74" s="105"/>
      <c r="U74" s="9"/>
    </row>
    <row r="75" spans="2:21" hidden="1" x14ac:dyDescent="0.25">
      <c r="B75" s="29" t="s">
        <v>110</v>
      </c>
      <c r="C75" s="73"/>
      <c r="E75" s="75">
        <f>'3) Pre-Opening Budget'!E37</f>
        <v>0</v>
      </c>
      <c r="F75" s="43">
        <v>0</v>
      </c>
      <c r="G75" s="43">
        <v>0</v>
      </c>
      <c r="H75" s="43">
        <v>0</v>
      </c>
      <c r="I75" s="43">
        <v>0</v>
      </c>
      <c r="J75" s="43">
        <v>0</v>
      </c>
      <c r="K75" s="43">
        <v>0</v>
      </c>
      <c r="L75" s="43">
        <v>0</v>
      </c>
      <c r="M75" s="43">
        <v>0</v>
      </c>
      <c r="N75" s="43">
        <v>0</v>
      </c>
      <c r="O75" s="43">
        <v>0</v>
      </c>
      <c r="P75" s="43">
        <v>0</v>
      </c>
      <c r="Q75" s="43">
        <v>0</v>
      </c>
      <c r="R75" s="43">
        <v>0</v>
      </c>
      <c r="S75" s="52">
        <f t="shared" si="21"/>
        <v>0</v>
      </c>
      <c r="T75" s="105"/>
      <c r="U75" s="9"/>
    </row>
    <row r="76" spans="2:21" hidden="1" x14ac:dyDescent="0.25">
      <c r="B76" s="29" t="s">
        <v>110</v>
      </c>
      <c r="C76" s="73"/>
      <c r="E76" s="75">
        <f>'3) Pre-Opening Budget'!E38</f>
        <v>0</v>
      </c>
      <c r="F76" s="43">
        <v>0</v>
      </c>
      <c r="G76" s="43">
        <v>0</v>
      </c>
      <c r="H76" s="43">
        <v>0</v>
      </c>
      <c r="I76" s="43">
        <v>0</v>
      </c>
      <c r="J76" s="43">
        <v>0</v>
      </c>
      <c r="K76" s="43">
        <v>0</v>
      </c>
      <c r="L76" s="43">
        <v>0</v>
      </c>
      <c r="M76" s="43">
        <v>0</v>
      </c>
      <c r="N76" s="43">
        <v>0</v>
      </c>
      <c r="O76" s="43">
        <v>0</v>
      </c>
      <c r="P76" s="43">
        <v>0</v>
      </c>
      <c r="Q76" s="43">
        <v>0</v>
      </c>
      <c r="R76" s="43">
        <v>0</v>
      </c>
      <c r="S76" s="52">
        <f t="shared" si="21"/>
        <v>0</v>
      </c>
      <c r="T76" s="105"/>
      <c r="U76" s="9"/>
    </row>
    <row r="77" spans="2:21" hidden="1" x14ac:dyDescent="0.25">
      <c r="B77" s="29" t="s">
        <v>110</v>
      </c>
      <c r="C77" s="73"/>
      <c r="E77" s="75">
        <f>'3) Pre-Opening Budget'!E39</f>
        <v>0</v>
      </c>
      <c r="F77" s="43">
        <v>0</v>
      </c>
      <c r="G77" s="43">
        <v>0</v>
      </c>
      <c r="H77" s="43">
        <v>0</v>
      </c>
      <c r="I77" s="43">
        <v>0</v>
      </c>
      <c r="J77" s="43">
        <v>0</v>
      </c>
      <c r="K77" s="43">
        <v>0</v>
      </c>
      <c r="L77" s="43">
        <v>0</v>
      </c>
      <c r="M77" s="43">
        <v>0</v>
      </c>
      <c r="N77" s="43">
        <v>0</v>
      </c>
      <c r="O77" s="43">
        <v>0</v>
      </c>
      <c r="P77" s="43">
        <v>0</v>
      </c>
      <c r="Q77" s="43">
        <v>0</v>
      </c>
      <c r="R77" s="43">
        <v>0</v>
      </c>
      <c r="S77" s="52">
        <f t="shared" si="21"/>
        <v>0</v>
      </c>
      <c r="T77" s="105"/>
      <c r="U77" s="9"/>
    </row>
    <row r="78" spans="2:21" hidden="1" x14ac:dyDescent="0.25">
      <c r="B78" s="29"/>
      <c r="C78" s="74"/>
      <c r="E78" s="70">
        <f>'3) Pre-Opening Budget'!E40</f>
        <v>0</v>
      </c>
      <c r="F78" s="46"/>
      <c r="G78" s="46"/>
      <c r="H78" s="46"/>
      <c r="I78" s="46"/>
      <c r="J78" s="46"/>
      <c r="K78" s="46"/>
      <c r="L78" s="46"/>
      <c r="M78" s="46"/>
      <c r="N78" s="46"/>
      <c r="O78" s="46"/>
      <c r="P78" s="46"/>
      <c r="Q78" s="46"/>
      <c r="R78" s="46"/>
      <c r="S78" s="57"/>
      <c r="T78" s="100"/>
      <c r="U78" s="9"/>
    </row>
    <row r="79" spans="2:21" x14ac:dyDescent="0.25">
      <c r="B79" s="28" t="s">
        <v>119</v>
      </c>
      <c r="C79" s="74"/>
      <c r="E79" s="70"/>
      <c r="F79" s="46"/>
      <c r="G79" s="46"/>
      <c r="H79" s="46"/>
      <c r="I79" s="46"/>
      <c r="J79" s="46"/>
      <c r="K79" s="46"/>
      <c r="L79" s="46"/>
      <c r="M79" s="46"/>
      <c r="N79" s="46"/>
      <c r="O79" s="46"/>
      <c r="P79" s="46"/>
      <c r="Q79" s="46"/>
      <c r="R79" s="46"/>
      <c r="S79" s="57"/>
      <c r="T79" s="100"/>
      <c r="U79" s="9"/>
    </row>
    <row r="80" spans="2:21" x14ac:dyDescent="0.25">
      <c r="B80" s="29" t="str">
        <f>'3) Pre-Opening Budget'!B42</f>
        <v>Other</v>
      </c>
      <c r="C80" s="73"/>
      <c r="E80" s="75">
        <f>'3) Pre-Opening Budget'!E42</f>
        <v>0</v>
      </c>
      <c r="F80" s="59">
        <v>0</v>
      </c>
      <c r="G80" s="59">
        <v>0</v>
      </c>
      <c r="H80" s="59">
        <v>0</v>
      </c>
      <c r="I80" s="59">
        <v>0</v>
      </c>
      <c r="J80" s="59">
        <v>0</v>
      </c>
      <c r="K80" s="59">
        <v>0</v>
      </c>
      <c r="L80" s="59">
        <v>0</v>
      </c>
      <c r="M80" s="59">
        <v>0</v>
      </c>
      <c r="N80" s="59">
        <v>0</v>
      </c>
      <c r="O80" s="59">
        <v>0</v>
      </c>
      <c r="P80" s="59">
        <v>0</v>
      </c>
      <c r="Q80" s="59">
        <v>0</v>
      </c>
      <c r="R80" s="52">
        <f t="shared" si="19"/>
        <v>0</v>
      </c>
      <c r="S80" s="52">
        <f t="shared" ref="S80:S84" si="22">E80-R80</f>
        <v>0</v>
      </c>
      <c r="T80" s="98"/>
      <c r="U80" s="9"/>
    </row>
    <row r="81" spans="1:21" x14ac:dyDescent="0.25">
      <c r="B81" s="29" t="str">
        <f>'3) Pre-Opening Budget'!B43</f>
        <v>Other</v>
      </c>
      <c r="C81" s="73"/>
      <c r="E81" s="75">
        <f>'3) Pre-Opening Budget'!E43</f>
        <v>0</v>
      </c>
      <c r="F81" s="59">
        <v>0</v>
      </c>
      <c r="G81" s="59">
        <v>0</v>
      </c>
      <c r="H81" s="59">
        <v>0</v>
      </c>
      <c r="I81" s="59">
        <v>0</v>
      </c>
      <c r="J81" s="59">
        <v>0</v>
      </c>
      <c r="K81" s="59">
        <v>0</v>
      </c>
      <c r="L81" s="59">
        <v>0</v>
      </c>
      <c r="M81" s="59">
        <v>0</v>
      </c>
      <c r="N81" s="59">
        <v>0</v>
      </c>
      <c r="O81" s="59">
        <v>0</v>
      </c>
      <c r="P81" s="59">
        <v>0</v>
      </c>
      <c r="Q81" s="59">
        <v>0</v>
      </c>
      <c r="R81" s="52">
        <f t="shared" si="19"/>
        <v>0</v>
      </c>
      <c r="S81" s="52">
        <f t="shared" si="22"/>
        <v>0</v>
      </c>
      <c r="T81" s="98"/>
      <c r="U81" s="9"/>
    </row>
    <row r="82" spans="1:21" x14ac:dyDescent="0.25">
      <c r="B82" s="29" t="str">
        <f>'3) Pre-Opening Budget'!B44</f>
        <v>Other</v>
      </c>
      <c r="C82" s="73"/>
      <c r="E82" s="75">
        <f>'3) Pre-Opening Budget'!E44</f>
        <v>0</v>
      </c>
      <c r="F82" s="59">
        <v>0</v>
      </c>
      <c r="G82" s="59">
        <v>0</v>
      </c>
      <c r="H82" s="59">
        <v>0</v>
      </c>
      <c r="I82" s="59">
        <v>0</v>
      </c>
      <c r="J82" s="59">
        <v>0</v>
      </c>
      <c r="K82" s="59">
        <v>0</v>
      </c>
      <c r="L82" s="59">
        <v>0</v>
      </c>
      <c r="M82" s="59">
        <v>0</v>
      </c>
      <c r="N82" s="59">
        <v>0</v>
      </c>
      <c r="O82" s="59">
        <v>0</v>
      </c>
      <c r="P82" s="59">
        <v>0</v>
      </c>
      <c r="Q82" s="59">
        <v>0</v>
      </c>
      <c r="R82" s="52">
        <f t="shared" si="19"/>
        <v>0</v>
      </c>
      <c r="S82" s="52">
        <f t="shared" si="22"/>
        <v>0</v>
      </c>
      <c r="T82" s="98"/>
      <c r="U82" s="9"/>
    </row>
    <row r="83" spans="1:21" x14ac:dyDescent="0.25">
      <c r="B83" s="29" t="str">
        <f>'3) Pre-Opening Budget'!B45</f>
        <v>Other</v>
      </c>
      <c r="C83" s="73"/>
      <c r="E83" s="75">
        <f>'3) Pre-Opening Budget'!E45</f>
        <v>0</v>
      </c>
      <c r="F83" s="59">
        <v>0</v>
      </c>
      <c r="G83" s="59">
        <v>0</v>
      </c>
      <c r="H83" s="59">
        <v>0</v>
      </c>
      <c r="I83" s="59">
        <v>0</v>
      </c>
      <c r="J83" s="59">
        <v>0</v>
      </c>
      <c r="K83" s="59">
        <v>0</v>
      </c>
      <c r="L83" s="59">
        <v>0</v>
      </c>
      <c r="M83" s="59">
        <v>0</v>
      </c>
      <c r="N83" s="59">
        <v>0</v>
      </c>
      <c r="O83" s="59">
        <v>0</v>
      </c>
      <c r="P83" s="59">
        <v>0</v>
      </c>
      <c r="Q83" s="59">
        <v>0</v>
      </c>
      <c r="R83" s="52">
        <f t="shared" si="19"/>
        <v>0</v>
      </c>
      <c r="S83" s="52">
        <f t="shared" si="22"/>
        <v>0</v>
      </c>
      <c r="T83" s="98"/>
      <c r="U83" s="9"/>
    </row>
    <row r="84" spans="1:21" ht="14.65" customHeight="1" x14ac:dyDescent="0.25">
      <c r="B84" s="29" t="str">
        <f>'3) Pre-Opening Budget'!B46</f>
        <v>Other</v>
      </c>
      <c r="C84" s="73"/>
      <c r="E84" s="75">
        <f>'3) Pre-Opening Budget'!E46</f>
        <v>0</v>
      </c>
      <c r="F84" s="59">
        <v>0</v>
      </c>
      <c r="G84" s="59">
        <v>0</v>
      </c>
      <c r="H84" s="59">
        <v>0</v>
      </c>
      <c r="I84" s="59">
        <v>0</v>
      </c>
      <c r="J84" s="59">
        <v>0</v>
      </c>
      <c r="K84" s="59">
        <v>0</v>
      </c>
      <c r="L84" s="59">
        <v>0</v>
      </c>
      <c r="M84" s="59">
        <v>0</v>
      </c>
      <c r="N84" s="59">
        <v>0</v>
      </c>
      <c r="O84" s="59">
        <v>0</v>
      </c>
      <c r="P84" s="59">
        <v>0</v>
      </c>
      <c r="Q84" s="59">
        <v>0</v>
      </c>
      <c r="R84" s="52">
        <f t="shared" si="19"/>
        <v>0</v>
      </c>
      <c r="S84" s="52">
        <f t="shared" si="22"/>
        <v>0</v>
      </c>
      <c r="T84" s="98"/>
      <c r="U84" s="9"/>
    </row>
    <row r="85" spans="1:21" x14ac:dyDescent="0.25">
      <c r="A85" s="39"/>
      <c r="B85" s="29"/>
      <c r="C85" s="39"/>
      <c r="D85" s="39"/>
      <c r="E85" s="26"/>
      <c r="F85" s="26"/>
      <c r="G85" s="26"/>
      <c r="H85" s="26"/>
      <c r="I85" s="26"/>
      <c r="J85" s="26"/>
      <c r="K85" s="26"/>
      <c r="L85" s="26"/>
      <c r="M85" s="26"/>
      <c r="N85" s="26"/>
      <c r="O85" s="26"/>
      <c r="P85" s="26"/>
      <c r="Q85" s="26"/>
      <c r="R85" s="26"/>
      <c r="S85" s="26"/>
      <c r="T85" s="26"/>
      <c r="U85" s="9"/>
    </row>
    <row r="86" spans="1:21" ht="15.75" thickBot="1" x14ac:dyDescent="0.3">
      <c r="B86" s="27" t="s">
        <v>121</v>
      </c>
      <c r="E86" s="48">
        <f>'3) Pre-Opening Budget'!E48</f>
        <v>0</v>
      </c>
      <c r="F86" s="48">
        <f>F68+SUM(F80:F84)</f>
        <v>0</v>
      </c>
      <c r="G86" s="48">
        <f t="shared" ref="G86:S86" si="23">G68+SUM(G80:G84)</f>
        <v>0</v>
      </c>
      <c r="H86" s="48">
        <f t="shared" si="23"/>
        <v>0</v>
      </c>
      <c r="I86" s="48">
        <f t="shared" si="23"/>
        <v>0</v>
      </c>
      <c r="J86" s="48">
        <f t="shared" si="23"/>
        <v>0</v>
      </c>
      <c r="K86" s="48">
        <f t="shared" si="23"/>
        <v>0</v>
      </c>
      <c r="L86" s="48">
        <f t="shared" si="23"/>
        <v>0</v>
      </c>
      <c r="M86" s="48">
        <f t="shared" si="23"/>
        <v>0</v>
      </c>
      <c r="N86" s="48">
        <f t="shared" si="23"/>
        <v>0</v>
      </c>
      <c r="O86" s="48">
        <f t="shared" si="23"/>
        <v>0</v>
      </c>
      <c r="P86" s="48">
        <f t="shared" si="23"/>
        <v>0</v>
      </c>
      <c r="Q86" s="48">
        <f t="shared" si="23"/>
        <v>0</v>
      </c>
      <c r="R86" s="48">
        <f t="shared" si="23"/>
        <v>0</v>
      </c>
      <c r="S86" s="48">
        <f t="shared" si="23"/>
        <v>0</v>
      </c>
      <c r="T86" s="49"/>
      <c r="U86" s="9"/>
    </row>
    <row r="87" spans="1:21" ht="16.5" thickTop="1" thickBot="1" x14ac:dyDescent="0.3">
      <c r="B87" s="138"/>
      <c r="C87" s="18"/>
      <c r="D87" s="18"/>
      <c r="E87" s="139"/>
      <c r="F87" s="139"/>
      <c r="G87" s="139"/>
      <c r="H87" s="139"/>
      <c r="I87" s="139"/>
      <c r="J87" s="139"/>
      <c r="K87" s="139"/>
      <c r="L87" s="139"/>
      <c r="M87" s="139"/>
      <c r="N87" s="139"/>
      <c r="O87" s="139"/>
      <c r="P87" s="139"/>
      <c r="Q87" s="139"/>
      <c r="R87" s="139"/>
      <c r="S87" s="139"/>
      <c r="T87" s="139"/>
      <c r="U87" s="19"/>
    </row>
    <row r="88" spans="1:21" x14ac:dyDescent="0.25">
      <c r="A88" s="39"/>
      <c r="B88" s="5"/>
      <c r="C88" s="6"/>
      <c r="D88" s="6"/>
      <c r="E88" s="239" t="s">
        <v>230</v>
      </c>
      <c r="F88" s="240"/>
      <c r="G88" s="241"/>
      <c r="H88" s="241"/>
      <c r="I88" s="241"/>
      <c r="J88" s="241"/>
      <c r="K88" s="241"/>
      <c r="L88" s="241"/>
      <c r="M88" s="241"/>
      <c r="N88" s="241"/>
      <c r="O88" s="241"/>
      <c r="P88" s="241"/>
      <c r="Q88" s="241"/>
      <c r="R88" s="241"/>
      <c r="S88" s="241"/>
      <c r="T88" s="124"/>
      <c r="U88" s="7"/>
    </row>
    <row r="89" spans="1:21" x14ac:dyDescent="0.25">
      <c r="A89" s="39"/>
      <c r="B89" s="8"/>
      <c r="E89" s="16"/>
      <c r="F89" s="16"/>
      <c r="G89" s="16"/>
      <c r="H89" s="16"/>
      <c r="I89" s="16"/>
      <c r="J89" s="16"/>
      <c r="K89" s="16"/>
      <c r="L89" s="16"/>
      <c r="M89" s="16"/>
      <c r="N89" s="16"/>
      <c r="O89" s="16"/>
      <c r="P89" s="16"/>
      <c r="Q89" s="16"/>
      <c r="R89" s="16"/>
      <c r="S89" s="16"/>
      <c r="T89" s="16"/>
      <c r="U89" s="9"/>
    </row>
    <row r="90" spans="1:21" x14ac:dyDescent="0.25">
      <c r="A90" s="39"/>
      <c r="B90" s="29"/>
      <c r="C90" s="39"/>
      <c r="D90" s="2"/>
      <c r="E90" s="76" t="str">
        <f>E10</f>
        <v>Year 0</v>
      </c>
      <c r="F90" s="76" t="str">
        <f t="shared" ref="F90:S92" si="24">F10</f>
        <v>Year 0</v>
      </c>
      <c r="G90" s="76" t="str">
        <f t="shared" si="24"/>
        <v>Year 0</v>
      </c>
      <c r="H90" s="76" t="str">
        <f t="shared" si="24"/>
        <v>Year 0</v>
      </c>
      <c r="I90" s="76" t="str">
        <f t="shared" si="24"/>
        <v>Year 0</v>
      </c>
      <c r="J90" s="76" t="str">
        <f t="shared" si="24"/>
        <v>Year 0</v>
      </c>
      <c r="K90" s="76" t="str">
        <f t="shared" si="24"/>
        <v>Year 0</v>
      </c>
      <c r="L90" s="76" t="str">
        <f t="shared" si="24"/>
        <v>Year 0</v>
      </c>
      <c r="M90" s="76" t="str">
        <f t="shared" si="24"/>
        <v>Year 0</v>
      </c>
      <c r="N90" s="76" t="str">
        <f t="shared" si="24"/>
        <v>Year 0</v>
      </c>
      <c r="O90" s="76" t="str">
        <f t="shared" si="24"/>
        <v>Year 0</v>
      </c>
      <c r="P90" s="76" t="str">
        <f t="shared" si="24"/>
        <v>Year 0</v>
      </c>
      <c r="Q90" s="76" t="str">
        <f t="shared" si="24"/>
        <v>Year 0</v>
      </c>
      <c r="R90" s="76" t="str">
        <f t="shared" si="24"/>
        <v>Year 0</v>
      </c>
      <c r="S90" s="76" t="str">
        <f t="shared" si="24"/>
        <v>Year 0</v>
      </c>
      <c r="T90" s="66"/>
      <c r="U90" s="9"/>
    </row>
    <row r="91" spans="1:21" x14ac:dyDescent="0.25">
      <c r="A91" s="39"/>
      <c r="B91" s="29"/>
      <c r="C91" s="39"/>
      <c r="D91" s="39"/>
      <c r="E91" s="77" t="str">
        <f>E11</f>
        <v>2023-24</v>
      </c>
      <c r="F91" s="77" t="str">
        <f t="shared" si="24"/>
        <v>2023-24</v>
      </c>
      <c r="G91" s="77" t="str">
        <f t="shared" si="24"/>
        <v>2023-24</v>
      </c>
      <c r="H91" s="77" t="str">
        <f t="shared" si="24"/>
        <v>2023-24</v>
      </c>
      <c r="I91" s="77" t="str">
        <f t="shared" si="24"/>
        <v>2023-24</v>
      </c>
      <c r="J91" s="77" t="str">
        <f t="shared" si="24"/>
        <v>2023-24</v>
      </c>
      <c r="K91" s="77" t="str">
        <f t="shared" si="24"/>
        <v>2023-24</v>
      </c>
      <c r="L91" s="77" t="str">
        <f t="shared" si="24"/>
        <v>2023-24</v>
      </c>
      <c r="M91" s="77" t="str">
        <f t="shared" si="24"/>
        <v>2023-24</v>
      </c>
      <c r="N91" s="77" t="str">
        <f t="shared" si="24"/>
        <v>2023-24</v>
      </c>
      <c r="O91" s="77" t="str">
        <f t="shared" si="24"/>
        <v>2023-24</v>
      </c>
      <c r="P91" s="77" t="str">
        <f t="shared" si="24"/>
        <v>2023-24</v>
      </c>
      <c r="Q91" s="77" t="str">
        <f t="shared" si="24"/>
        <v>2023-24</v>
      </c>
      <c r="R91" s="77" t="str">
        <f t="shared" si="24"/>
        <v>2023-24</v>
      </c>
      <c r="S91" s="77" t="str">
        <f t="shared" si="24"/>
        <v>2023-24</v>
      </c>
      <c r="T91" s="78"/>
      <c r="U91" s="9"/>
    </row>
    <row r="92" spans="1:21" x14ac:dyDescent="0.25">
      <c r="A92" s="39"/>
      <c r="B92" s="29"/>
      <c r="C92" s="39"/>
      <c r="D92" s="39"/>
      <c r="E92" s="77" t="str">
        <f>E12</f>
        <v>Total Budget</v>
      </c>
      <c r="F92" s="77" t="str">
        <f t="shared" si="24"/>
        <v>July</v>
      </c>
      <c r="G92" s="77" t="str">
        <f t="shared" si="24"/>
        <v>August</v>
      </c>
      <c r="H92" s="77" t="str">
        <f t="shared" si="24"/>
        <v>September</v>
      </c>
      <c r="I92" s="77" t="str">
        <f t="shared" si="24"/>
        <v>October</v>
      </c>
      <c r="J92" s="77" t="str">
        <f t="shared" si="24"/>
        <v>November</v>
      </c>
      <c r="K92" s="77" t="str">
        <f t="shared" si="24"/>
        <v>December</v>
      </c>
      <c r="L92" s="77" t="str">
        <f t="shared" si="24"/>
        <v>January</v>
      </c>
      <c r="M92" s="77" t="str">
        <f t="shared" si="24"/>
        <v>February</v>
      </c>
      <c r="N92" s="77" t="str">
        <f t="shared" si="24"/>
        <v>March</v>
      </c>
      <c r="O92" s="77" t="str">
        <f t="shared" si="24"/>
        <v>April</v>
      </c>
      <c r="P92" s="77" t="str">
        <f t="shared" si="24"/>
        <v>May</v>
      </c>
      <c r="Q92" s="77" t="str">
        <f t="shared" si="24"/>
        <v>June</v>
      </c>
      <c r="R92" s="77" t="str">
        <f t="shared" si="24"/>
        <v>Total</v>
      </c>
      <c r="S92" s="77" t="str">
        <f t="shared" si="24"/>
        <v>AR/AP</v>
      </c>
      <c r="T92" s="78"/>
      <c r="U92" s="9"/>
    </row>
    <row r="93" spans="1:21" x14ac:dyDescent="0.25">
      <c r="A93" s="39"/>
      <c r="B93" s="29"/>
      <c r="C93" s="39"/>
      <c r="D93" s="39"/>
      <c r="E93" s="78"/>
      <c r="F93" s="78"/>
      <c r="G93" s="78"/>
      <c r="H93" s="78"/>
      <c r="I93" s="78"/>
      <c r="J93" s="78"/>
      <c r="K93" s="78"/>
      <c r="L93" s="78"/>
      <c r="M93" s="78"/>
      <c r="N93" s="78"/>
      <c r="O93" s="78"/>
      <c r="P93" s="78"/>
      <c r="Q93" s="78"/>
      <c r="R93" s="78"/>
      <c r="S93" s="78"/>
      <c r="T93" s="78"/>
      <c r="U93" s="9"/>
    </row>
    <row r="94" spans="1:21" x14ac:dyDescent="0.25">
      <c r="A94" s="39"/>
      <c r="B94" s="25" t="s">
        <v>230</v>
      </c>
      <c r="C94" s="36"/>
      <c r="D94" s="39"/>
      <c r="E94" s="70"/>
      <c r="F94" s="46"/>
      <c r="G94" s="46"/>
      <c r="H94" s="46"/>
      <c r="I94" s="46"/>
      <c r="J94" s="46"/>
      <c r="K94" s="46"/>
      <c r="L94" s="46"/>
      <c r="M94" s="46"/>
      <c r="N94" s="46"/>
      <c r="O94" s="46"/>
      <c r="P94" s="46"/>
      <c r="Q94" s="46"/>
      <c r="R94" s="46"/>
      <c r="S94" s="46"/>
      <c r="T94" s="41" t="s">
        <v>105</v>
      </c>
      <c r="U94" s="9"/>
    </row>
    <row r="95" spans="1:21" x14ac:dyDescent="0.25">
      <c r="A95" s="39"/>
      <c r="B95" s="24" t="str">
        <f>'3) Pre-Opening Budget'!B63</f>
        <v>Principal/School Leader</v>
      </c>
      <c r="C95" s="79"/>
      <c r="D95" s="39"/>
      <c r="E95" s="75">
        <f>'3) Pre-Opening Budget'!E63</f>
        <v>0</v>
      </c>
      <c r="F95" s="59">
        <f>$E95/12</f>
        <v>0</v>
      </c>
      <c r="G95" s="59">
        <f t="shared" ref="G95:Q99" si="25">$E95/12</f>
        <v>0</v>
      </c>
      <c r="H95" s="59">
        <f t="shared" si="25"/>
        <v>0</v>
      </c>
      <c r="I95" s="59">
        <f t="shared" si="25"/>
        <v>0</v>
      </c>
      <c r="J95" s="59">
        <f t="shared" si="25"/>
        <v>0</v>
      </c>
      <c r="K95" s="59">
        <f t="shared" si="25"/>
        <v>0</v>
      </c>
      <c r="L95" s="59">
        <f t="shared" si="25"/>
        <v>0</v>
      </c>
      <c r="M95" s="59">
        <f t="shared" si="25"/>
        <v>0</v>
      </c>
      <c r="N95" s="59">
        <f t="shared" si="25"/>
        <v>0</v>
      </c>
      <c r="O95" s="59">
        <f t="shared" si="25"/>
        <v>0</v>
      </c>
      <c r="P95" s="59">
        <f t="shared" si="25"/>
        <v>0</v>
      </c>
      <c r="Q95" s="59">
        <f t="shared" si="25"/>
        <v>0</v>
      </c>
      <c r="R95" s="52">
        <f t="shared" ref="R95:R99" si="26">SUM(F95:Q95)</f>
        <v>0</v>
      </c>
      <c r="S95" s="52">
        <f t="shared" ref="S95:S99" si="27">E95-R95</f>
        <v>0</v>
      </c>
      <c r="T95" s="99"/>
      <c r="U95" s="9"/>
    </row>
    <row r="96" spans="1:21" x14ac:dyDescent="0.25">
      <c r="A96" s="39"/>
      <c r="B96" s="24" t="str">
        <f>'3) Pre-Opening Budget'!B64</f>
        <v>Assistant Principal</v>
      </c>
      <c r="C96" s="79"/>
      <c r="E96" s="75">
        <f>'3) Pre-Opening Budget'!E64</f>
        <v>0</v>
      </c>
      <c r="F96" s="59">
        <f t="shared" ref="F96:F99" si="28">$E96/12</f>
        <v>0</v>
      </c>
      <c r="G96" s="59">
        <f t="shared" si="25"/>
        <v>0</v>
      </c>
      <c r="H96" s="59">
        <f t="shared" si="25"/>
        <v>0</v>
      </c>
      <c r="I96" s="59">
        <f t="shared" si="25"/>
        <v>0</v>
      </c>
      <c r="J96" s="59">
        <f t="shared" si="25"/>
        <v>0</v>
      </c>
      <c r="K96" s="59">
        <f t="shared" si="25"/>
        <v>0</v>
      </c>
      <c r="L96" s="59">
        <f t="shared" si="25"/>
        <v>0</v>
      </c>
      <c r="M96" s="59">
        <f t="shared" si="25"/>
        <v>0</v>
      </c>
      <c r="N96" s="59">
        <f t="shared" si="25"/>
        <v>0</v>
      </c>
      <c r="O96" s="59">
        <f t="shared" si="25"/>
        <v>0</v>
      </c>
      <c r="P96" s="59">
        <f t="shared" si="25"/>
        <v>0</v>
      </c>
      <c r="Q96" s="59">
        <f t="shared" si="25"/>
        <v>0</v>
      </c>
      <c r="R96" s="52">
        <f t="shared" si="26"/>
        <v>0</v>
      </c>
      <c r="S96" s="52">
        <f t="shared" si="27"/>
        <v>0</v>
      </c>
      <c r="T96" s="99"/>
      <c r="U96" s="9"/>
    </row>
    <row r="97" spans="1:21" x14ac:dyDescent="0.25">
      <c r="A97" s="39"/>
      <c r="B97" s="24" t="str">
        <f>'3) Pre-Opening Budget'!B65</f>
        <v>Special Education Coordinator</v>
      </c>
      <c r="C97" s="79"/>
      <c r="E97" s="75">
        <f>'3) Pre-Opening Budget'!E65</f>
        <v>0</v>
      </c>
      <c r="F97" s="59">
        <f t="shared" si="28"/>
        <v>0</v>
      </c>
      <c r="G97" s="59">
        <f t="shared" si="25"/>
        <v>0</v>
      </c>
      <c r="H97" s="59">
        <f t="shared" si="25"/>
        <v>0</v>
      </c>
      <c r="I97" s="59">
        <f t="shared" si="25"/>
        <v>0</v>
      </c>
      <c r="J97" s="59">
        <f t="shared" si="25"/>
        <v>0</v>
      </c>
      <c r="K97" s="59">
        <f t="shared" si="25"/>
        <v>0</v>
      </c>
      <c r="L97" s="59">
        <f t="shared" si="25"/>
        <v>0</v>
      </c>
      <c r="M97" s="59">
        <f t="shared" si="25"/>
        <v>0</v>
      </c>
      <c r="N97" s="59">
        <f t="shared" si="25"/>
        <v>0</v>
      </c>
      <c r="O97" s="59">
        <f t="shared" si="25"/>
        <v>0</v>
      </c>
      <c r="P97" s="59">
        <f t="shared" si="25"/>
        <v>0</v>
      </c>
      <c r="Q97" s="59">
        <f t="shared" si="25"/>
        <v>0</v>
      </c>
      <c r="R97" s="52">
        <f t="shared" si="26"/>
        <v>0</v>
      </c>
      <c r="S97" s="52">
        <f t="shared" si="27"/>
        <v>0</v>
      </c>
      <c r="T97" s="99"/>
      <c r="U97" s="9"/>
    </row>
    <row r="98" spans="1:21" x14ac:dyDescent="0.25">
      <c r="A98" s="39"/>
      <c r="B98" s="24" t="str">
        <f>'3) Pre-Opening Budget'!B66</f>
        <v>Deans, Directors</v>
      </c>
      <c r="C98" s="79"/>
      <c r="E98" s="75">
        <f>'3) Pre-Opening Budget'!E66</f>
        <v>0</v>
      </c>
      <c r="F98" s="59">
        <f t="shared" si="28"/>
        <v>0</v>
      </c>
      <c r="G98" s="59">
        <f t="shared" si="25"/>
        <v>0</v>
      </c>
      <c r="H98" s="59">
        <f t="shared" si="25"/>
        <v>0</v>
      </c>
      <c r="I98" s="59">
        <f t="shared" si="25"/>
        <v>0</v>
      </c>
      <c r="J98" s="59">
        <f t="shared" si="25"/>
        <v>0</v>
      </c>
      <c r="K98" s="59">
        <f t="shared" si="25"/>
        <v>0</v>
      </c>
      <c r="L98" s="59">
        <f t="shared" si="25"/>
        <v>0</v>
      </c>
      <c r="M98" s="59">
        <f t="shared" si="25"/>
        <v>0</v>
      </c>
      <c r="N98" s="59">
        <f t="shared" si="25"/>
        <v>0</v>
      </c>
      <c r="O98" s="59">
        <f t="shared" si="25"/>
        <v>0</v>
      </c>
      <c r="P98" s="59">
        <f t="shared" si="25"/>
        <v>0</v>
      </c>
      <c r="Q98" s="59">
        <f t="shared" si="25"/>
        <v>0</v>
      </c>
      <c r="R98" s="52">
        <f t="shared" si="26"/>
        <v>0</v>
      </c>
      <c r="S98" s="52">
        <f t="shared" si="27"/>
        <v>0</v>
      </c>
      <c r="T98" s="99"/>
      <c r="U98" s="9"/>
    </row>
    <row r="99" spans="1:21" x14ac:dyDescent="0.25">
      <c r="A99" s="39"/>
      <c r="B99" s="24" t="str">
        <f>'3) Pre-Opening Budget'!B67</f>
        <v>Other (Specify in Assumptions)</v>
      </c>
      <c r="C99" s="79"/>
      <c r="E99" s="75">
        <f>'3) Pre-Opening Budget'!E67</f>
        <v>0</v>
      </c>
      <c r="F99" s="59">
        <f t="shared" si="28"/>
        <v>0</v>
      </c>
      <c r="G99" s="59">
        <f t="shared" si="25"/>
        <v>0</v>
      </c>
      <c r="H99" s="59">
        <f t="shared" si="25"/>
        <v>0</v>
      </c>
      <c r="I99" s="59">
        <f t="shared" si="25"/>
        <v>0</v>
      </c>
      <c r="J99" s="59">
        <f t="shared" si="25"/>
        <v>0</v>
      </c>
      <c r="K99" s="59">
        <f t="shared" si="25"/>
        <v>0</v>
      </c>
      <c r="L99" s="59">
        <f t="shared" si="25"/>
        <v>0</v>
      </c>
      <c r="M99" s="59">
        <f t="shared" si="25"/>
        <v>0</v>
      </c>
      <c r="N99" s="59">
        <f t="shared" si="25"/>
        <v>0</v>
      </c>
      <c r="O99" s="59">
        <f t="shared" si="25"/>
        <v>0</v>
      </c>
      <c r="P99" s="59">
        <f t="shared" si="25"/>
        <v>0</v>
      </c>
      <c r="Q99" s="59">
        <f t="shared" si="25"/>
        <v>0</v>
      </c>
      <c r="R99" s="52">
        <f t="shared" si="26"/>
        <v>0</v>
      </c>
      <c r="S99" s="52">
        <f t="shared" si="27"/>
        <v>0</v>
      </c>
      <c r="T99" s="99"/>
      <c r="U99" s="9"/>
    </row>
    <row r="100" spans="1:21" x14ac:dyDescent="0.25">
      <c r="A100" s="39"/>
      <c r="B100" s="25" t="str">
        <f>'[1]5) Year 1-5 Staff Assumptions'!B56</f>
        <v>Total Administrative Compensation</v>
      </c>
      <c r="C100" s="53"/>
      <c r="D100" s="80"/>
      <c r="E100" s="75">
        <f>'3) Pre-Opening Budget'!E68</f>
        <v>0</v>
      </c>
      <c r="F100" s="84">
        <f>SUM(F95:F99)</f>
        <v>0</v>
      </c>
      <c r="G100" s="84">
        <f t="shared" ref="G100:S100" si="29">SUM(G95:G99)</f>
        <v>0</v>
      </c>
      <c r="H100" s="84">
        <f t="shared" si="29"/>
        <v>0</v>
      </c>
      <c r="I100" s="84">
        <f t="shared" si="29"/>
        <v>0</v>
      </c>
      <c r="J100" s="84">
        <f t="shared" si="29"/>
        <v>0</v>
      </c>
      <c r="K100" s="84">
        <f t="shared" si="29"/>
        <v>0</v>
      </c>
      <c r="L100" s="84">
        <f t="shared" si="29"/>
        <v>0</v>
      </c>
      <c r="M100" s="84">
        <f t="shared" si="29"/>
        <v>0</v>
      </c>
      <c r="N100" s="84">
        <f t="shared" si="29"/>
        <v>0</v>
      </c>
      <c r="O100" s="84">
        <f t="shared" si="29"/>
        <v>0</v>
      </c>
      <c r="P100" s="84">
        <f t="shared" si="29"/>
        <v>0</v>
      </c>
      <c r="Q100" s="84">
        <f t="shared" si="29"/>
        <v>0</v>
      </c>
      <c r="R100" s="84">
        <f t="shared" si="29"/>
        <v>0</v>
      </c>
      <c r="S100" s="84">
        <f t="shared" si="29"/>
        <v>0</v>
      </c>
      <c r="T100" s="109"/>
      <c r="U100" s="9"/>
    </row>
    <row r="101" spans="1:21" x14ac:dyDescent="0.25">
      <c r="A101" s="39"/>
      <c r="B101" s="24"/>
      <c r="C101" s="79"/>
      <c r="E101" s="70"/>
      <c r="F101" s="85"/>
      <c r="G101" s="85"/>
      <c r="H101" s="85"/>
      <c r="I101" s="85"/>
      <c r="J101" s="85"/>
      <c r="K101" s="85"/>
      <c r="L101" s="85"/>
      <c r="M101" s="85"/>
      <c r="N101" s="85"/>
      <c r="O101" s="85"/>
      <c r="P101" s="85"/>
      <c r="Q101" s="85"/>
      <c r="R101" s="70"/>
      <c r="S101" s="70"/>
      <c r="T101" s="110"/>
      <c r="U101" s="9"/>
    </row>
    <row r="102" spans="1:21" x14ac:dyDescent="0.25">
      <c r="A102" s="39"/>
      <c r="B102" s="25" t="str">
        <f>'[1]5) Year 1-5 Staff Assumptions'!B58</f>
        <v>Instructional Staff</v>
      </c>
      <c r="C102" s="79"/>
      <c r="D102" s="79"/>
      <c r="E102" s="79"/>
      <c r="F102" s="86"/>
      <c r="G102" s="86"/>
      <c r="H102" s="86"/>
      <c r="I102" s="86"/>
      <c r="J102" s="86"/>
      <c r="K102" s="86"/>
      <c r="L102" s="86"/>
      <c r="M102" s="86"/>
      <c r="N102" s="86"/>
      <c r="O102" s="86"/>
      <c r="P102" s="86"/>
      <c r="Q102" s="86"/>
      <c r="R102" s="79"/>
      <c r="S102" s="79"/>
      <c r="T102" s="111"/>
      <c r="U102" s="9"/>
    </row>
    <row r="103" spans="1:21" x14ac:dyDescent="0.25">
      <c r="A103" s="39"/>
      <c r="B103" s="24" t="str">
        <f>'[1]3) Pre-Opening Budget'!B71</f>
        <v>Teachers</v>
      </c>
      <c r="C103" s="79"/>
      <c r="E103" s="75">
        <f>'3) Pre-Opening Budget'!E71</f>
        <v>0</v>
      </c>
      <c r="F103" s="59">
        <f>$E103/12</f>
        <v>0</v>
      </c>
      <c r="G103" s="59">
        <f t="shared" ref="G103:Q107" si="30">$E103/12</f>
        <v>0</v>
      </c>
      <c r="H103" s="59">
        <f t="shared" si="30"/>
        <v>0</v>
      </c>
      <c r="I103" s="59">
        <f t="shared" si="30"/>
        <v>0</v>
      </c>
      <c r="J103" s="59">
        <f t="shared" si="30"/>
        <v>0</v>
      </c>
      <c r="K103" s="59">
        <f t="shared" si="30"/>
        <v>0</v>
      </c>
      <c r="L103" s="59">
        <f t="shared" si="30"/>
        <v>0</v>
      </c>
      <c r="M103" s="59">
        <f t="shared" si="30"/>
        <v>0</v>
      </c>
      <c r="N103" s="59">
        <f t="shared" si="30"/>
        <v>0</v>
      </c>
      <c r="O103" s="59">
        <f t="shared" si="30"/>
        <v>0</v>
      </c>
      <c r="P103" s="59">
        <f t="shared" si="30"/>
        <v>0</v>
      </c>
      <c r="Q103" s="59">
        <f t="shared" si="30"/>
        <v>0</v>
      </c>
      <c r="R103" s="52">
        <f t="shared" ref="R103:R107" si="31">SUM(F103:Q103)</f>
        <v>0</v>
      </c>
      <c r="S103" s="52">
        <f t="shared" ref="S103:S107" si="32">E103-R103</f>
        <v>0</v>
      </c>
      <c r="T103" s="99"/>
      <c r="U103" s="9"/>
    </row>
    <row r="104" spans="1:21" x14ac:dyDescent="0.25">
      <c r="A104" s="39"/>
      <c r="B104" s="24" t="str">
        <f>'[1]3) Pre-Opening Budget'!B72</f>
        <v>Special Education Teachers</v>
      </c>
      <c r="C104" s="79"/>
      <c r="E104" s="75">
        <f>'3) Pre-Opening Budget'!E72</f>
        <v>0</v>
      </c>
      <c r="F104" s="59">
        <f t="shared" ref="F104:F107" si="33">$E104/12</f>
        <v>0</v>
      </c>
      <c r="G104" s="59">
        <f t="shared" si="30"/>
        <v>0</v>
      </c>
      <c r="H104" s="59">
        <f t="shared" si="30"/>
        <v>0</v>
      </c>
      <c r="I104" s="59">
        <f t="shared" si="30"/>
        <v>0</v>
      </c>
      <c r="J104" s="59">
        <f t="shared" si="30"/>
        <v>0</v>
      </c>
      <c r="K104" s="59">
        <f t="shared" si="30"/>
        <v>0</v>
      </c>
      <c r="L104" s="59">
        <f t="shared" si="30"/>
        <v>0</v>
      </c>
      <c r="M104" s="59">
        <f t="shared" si="30"/>
        <v>0</v>
      </c>
      <c r="N104" s="59">
        <f t="shared" si="30"/>
        <v>0</v>
      </c>
      <c r="O104" s="59">
        <f t="shared" si="30"/>
        <v>0</v>
      </c>
      <c r="P104" s="59">
        <f t="shared" si="30"/>
        <v>0</v>
      </c>
      <c r="Q104" s="59">
        <f t="shared" si="30"/>
        <v>0</v>
      </c>
      <c r="R104" s="52">
        <f t="shared" si="31"/>
        <v>0</v>
      </c>
      <c r="S104" s="52">
        <f t="shared" si="32"/>
        <v>0</v>
      </c>
      <c r="T104" s="99"/>
      <c r="U104" s="9"/>
    </row>
    <row r="105" spans="1:21" x14ac:dyDescent="0.25">
      <c r="A105" s="39"/>
      <c r="B105" s="24" t="str">
        <f>'[1]3) Pre-Opening Budget'!B73</f>
        <v>Eduacational Assistants/Aides</v>
      </c>
      <c r="C105" s="79"/>
      <c r="E105" s="75">
        <f>'3) Pre-Opening Budget'!E73</f>
        <v>0</v>
      </c>
      <c r="F105" s="59">
        <f t="shared" si="33"/>
        <v>0</v>
      </c>
      <c r="G105" s="59">
        <f t="shared" si="30"/>
        <v>0</v>
      </c>
      <c r="H105" s="59">
        <f t="shared" si="30"/>
        <v>0</v>
      </c>
      <c r="I105" s="59">
        <f t="shared" si="30"/>
        <v>0</v>
      </c>
      <c r="J105" s="59">
        <f t="shared" si="30"/>
        <v>0</v>
      </c>
      <c r="K105" s="59">
        <f t="shared" si="30"/>
        <v>0</v>
      </c>
      <c r="L105" s="59">
        <f t="shared" si="30"/>
        <v>0</v>
      </c>
      <c r="M105" s="59">
        <f t="shared" si="30"/>
        <v>0</v>
      </c>
      <c r="N105" s="59">
        <f t="shared" si="30"/>
        <v>0</v>
      </c>
      <c r="O105" s="59">
        <f t="shared" si="30"/>
        <v>0</v>
      </c>
      <c r="P105" s="59">
        <f t="shared" si="30"/>
        <v>0</v>
      </c>
      <c r="Q105" s="59">
        <f t="shared" si="30"/>
        <v>0</v>
      </c>
      <c r="R105" s="52">
        <f t="shared" si="31"/>
        <v>0</v>
      </c>
      <c r="S105" s="52">
        <f t="shared" si="32"/>
        <v>0</v>
      </c>
      <c r="T105" s="99"/>
      <c r="U105" s="9"/>
    </row>
    <row r="106" spans="1:21" x14ac:dyDescent="0.25">
      <c r="A106" s="39"/>
      <c r="B106" s="24" t="str">
        <f>'[1]3) Pre-Opening Budget'!B74</f>
        <v>Elective Teachers</v>
      </c>
      <c r="C106" s="79"/>
      <c r="E106" s="75">
        <f>'3) Pre-Opening Budget'!E74</f>
        <v>0</v>
      </c>
      <c r="F106" s="59">
        <f t="shared" si="33"/>
        <v>0</v>
      </c>
      <c r="G106" s="59">
        <f t="shared" si="30"/>
        <v>0</v>
      </c>
      <c r="H106" s="59">
        <f t="shared" si="30"/>
        <v>0</v>
      </c>
      <c r="I106" s="59">
        <f t="shared" si="30"/>
        <v>0</v>
      </c>
      <c r="J106" s="59">
        <f t="shared" si="30"/>
        <v>0</v>
      </c>
      <c r="K106" s="59">
        <f t="shared" si="30"/>
        <v>0</v>
      </c>
      <c r="L106" s="59">
        <f t="shared" si="30"/>
        <v>0</v>
      </c>
      <c r="M106" s="59">
        <f t="shared" si="30"/>
        <v>0</v>
      </c>
      <c r="N106" s="59">
        <f t="shared" si="30"/>
        <v>0</v>
      </c>
      <c r="O106" s="59">
        <f t="shared" si="30"/>
        <v>0</v>
      </c>
      <c r="P106" s="59">
        <f t="shared" si="30"/>
        <v>0</v>
      </c>
      <c r="Q106" s="59">
        <f t="shared" si="30"/>
        <v>0</v>
      </c>
      <c r="R106" s="52">
        <f t="shared" si="31"/>
        <v>0</v>
      </c>
      <c r="S106" s="52">
        <f t="shared" si="32"/>
        <v>0</v>
      </c>
      <c r="T106" s="99"/>
      <c r="U106" s="9"/>
    </row>
    <row r="107" spans="1:21" x14ac:dyDescent="0.25">
      <c r="A107" s="39"/>
      <c r="B107" s="24" t="str">
        <f>'[1]3) Pre-Opening Budget'!B75</f>
        <v>Other (Specify in Assumptions)</v>
      </c>
      <c r="C107" s="79"/>
      <c r="E107" s="75">
        <f>'3) Pre-Opening Budget'!E75</f>
        <v>0</v>
      </c>
      <c r="F107" s="59">
        <f t="shared" si="33"/>
        <v>0</v>
      </c>
      <c r="G107" s="59">
        <f t="shared" si="30"/>
        <v>0</v>
      </c>
      <c r="H107" s="59">
        <f t="shared" si="30"/>
        <v>0</v>
      </c>
      <c r="I107" s="59">
        <f t="shared" si="30"/>
        <v>0</v>
      </c>
      <c r="J107" s="59">
        <f t="shared" si="30"/>
        <v>0</v>
      </c>
      <c r="K107" s="59">
        <f t="shared" si="30"/>
        <v>0</v>
      </c>
      <c r="L107" s="59">
        <f t="shared" si="30"/>
        <v>0</v>
      </c>
      <c r="M107" s="59">
        <f t="shared" si="30"/>
        <v>0</v>
      </c>
      <c r="N107" s="59">
        <f t="shared" si="30"/>
        <v>0</v>
      </c>
      <c r="O107" s="59">
        <f t="shared" si="30"/>
        <v>0</v>
      </c>
      <c r="P107" s="59">
        <f t="shared" si="30"/>
        <v>0</v>
      </c>
      <c r="Q107" s="59">
        <f t="shared" si="30"/>
        <v>0</v>
      </c>
      <c r="R107" s="52">
        <f t="shared" si="31"/>
        <v>0</v>
      </c>
      <c r="S107" s="52">
        <f t="shared" si="32"/>
        <v>0</v>
      </c>
      <c r="T107" s="99"/>
      <c r="U107" s="9"/>
    </row>
    <row r="108" spans="1:21" x14ac:dyDescent="0.25">
      <c r="A108" s="39"/>
      <c r="B108" s="24" t="str">
        <f>'[1]3) Pre-Opening Budget'!B76</f>
        <v>Total Instructional Compensation</v>
      </c>
      <c r="C108" s="53"/>
      <c r="D108" s="80"/>
      <c r="E108" s="75">
        <f>'3) Pre-Opening Budget'!E76</f>
        <v>0</v>
      </c>
      <c r="F108" s="84">
        <f>SUM(F103:F107)</f>
        <v>0</v>
      </c>
      <c r="G108" s="84">
        <f t="shared" ref="G108" si="34">SUM(G103:G107)</f>
        <v>0</v>
      </c>
      <c r="H108" s="84">
        <f t="shared" ref="H108" si="35">SUM(H103:H107)</f>
        <v>0</v>
      </c>
      <c r="I108" s="84">
        <f t="shared" ref="I108" si="36">SUM(I103:I107)</f>
        <v>0</v>
      </c>
      <c r="J108" s="84">
        <f t="shared" ref="J108" si="37">SUM(J103:J107)</f>
        <v>0</v>
      </c>
      <c r="K108" s="84">
        <f t="shared" ref="K108" si="38">SUM(K103:K107)</f>
        <v>0</v>
      </c>
      <c r="L108" s="84">
        <f t="shared" ref="L108" si="39">SUM(L103:L107)</f>
        <v>0</v>
      </c>
      <c r="M108" s="84">
        <f t="shared" ref="M108" si="40">SUM(M103:M107)</f>
        <v>0</v>
      </c>
      <c r="N108" s="84">
        <f t="shared" ref="N108" si="41">SUM(N103:N107)</f>
        <v>0</v>
      </c>
      <c r="O108" s="84">
        <f t="shared" ref="O108" si="42">SUM(O103:O107)</f>
        <v>0</v>
      </c>
      <c r="P108" s="84">
        <f t="shared" ref="P108" si="43">SUM(P103:P107)</f>
        <v>0</v>
      </c>
      <c r="Q108" s="84">
        <f t="shared" ref="Q108" si="44">SUM(Q103:Q107)</f>
        <v>0</v>
      </c>
      <c r="R108" s="84">
        <f t="shared" ref="R108" si="45">SUM(R103:R107)</f>
        <v>0</v>
      </c>
      <c r="S108" s="84">
        <f t="shared" ref="S108" si="46">SUM(S103:S107)</f>
        <v>0</v>
      </c>
      <c r="T108" s="109"/>
      <c r="U108" s="9"/>
    </row>
    <row r="109" spans="1:21" x14ac:dyDescent="0.25">
      <c r="A109" s="39"/>
      <c r="B109" s="24"/>
      <c r="C109" s="79"/>
      <c r="E109" s="70"/>
      <c r="F109" s="85"/>
      <c r="G109" s="85"/>
      <c r="H109" s="85"/>
      <c r="I109" s="85"/>
      <c r="J109" s="85"/>
      <c r="K109" s="85"/>
      <c r="L109" s="85"/>
      <c r="M109" s="85"/>
      <c r="N109" s="85"/>
      <c r="O109" s="85"/>
      <c r="P109" s="85"/>
      <c r="Q109" s="85"/>
      <c r="R109" s="70"/>
      <c r="S109" s="70"/>
      <c r="T109" s="110"/>
      <c r="U109" s="9"/>
    </row>
    <row r="110" spans="1:21" x14ac:dyDescent="0.25">
      <c r="A110" s="39"/>
      <c r="B110" s="25" t="str">
        <f>'[1]3) Pre-Opening Budget'!B78</f>
        <v>Non-Instructional Staff</v>
      </c>
      <c r="C110" s="79"/>
      <c r="D110" s="79"/>
      <c r="E110" s="79"/>
      <c r="F110" s="86"/>
      <c r="G110" s="86"/>
      <c r="H110" s="86"/>
      <c r="I110" s="86"/>
      <c r="J110" s="86"/>
      <c r="K110" s="86"/>
      <c r="L110" s="86"/>
      <c r="M110" s="86"/>
      <c r="N110" s="86"/>
      <c r="O110" s="86"/>
      <c r="P110" s="86"/>
      <c r="Q110" s="86"/>
      <c r="R110" s="79"/>
      <c r="S110" s="79"/>
      <c r="T110" s="111"/>
      <c r="U110" s="9"/>
    </row>
    <row r="111" spans="1:21" x14ac:dyDescent="0.25">
      <c r="A111" s="39"/>
      <c r="B111" s="24" t="str">
        <f>'[1]3) Pre-Opening Budget'!B79</f>
        <v>Clerical Staff</v>
      </c>
      <c r="C111" s="79"/>
      <c r="D111" s="39"/>
      <c r="E111" s="75">
        <f>'3) Pre-Opening Budget'!E79</f>
        <v>0</v>
      </c>
      <c r="F111" s="59">
        <v>0</v>
      </c>
      <c r="G111" s="59">
        <v>0</v>
      </c>
      <c r="H111" s="59">
        <v>0</v>
      </c>
      <c r="I111" s="59">
        <v>0</v>
      </c>
      <c r="J111" s="59">
        <v>0</v>
      </c>
      <c r="K111" s="59">
        <v>0</v>
      </c>
      <c r="L111" s="59">
        <f>$E111/6</f>
        <v>0</v>
      </c>
      <c r="M111" s="59">
        <f t="shared" ref="M111:Q115" si="47">$E111/6</f>
        <v>0</v>
      </c>
      <c r="N111" s="59">
        <f t="shared" si="47"/>
        <v>0</v>
      </c>
      <c r="O111" s="59">
        <f t="shared" si="47"/>
        <v>0</v>
      </c>
      <c r="P111" s="59">
        <f t="shared" si="47"/>
        <v>0</v>
      </c>
      <c r="Q111" s="59">
        <f t="shared" si="47"/>
        <v>0</v>
      </c>
      <c r="R111" s="52">
        <f t="shared" ref="R111:R115" si="48">SUM(F111:Q111)</f>
        <v>0</v>
      </c>
      <c r="S111" s="52">
        <f t="shared" ref="S111:S115" si="49">E111-R111</f>
        <v>0</v>
      </c>
      <c r="T111" s="99"/>
      <c r="U111" s="9"/>
    </row>
    <row r="112" spans="1:21" x14ac:dyDescent="0.25">
      <c r="A112" s="39"/>
      <c r="B112" s="24" t="str">
        <f>'[1]3) Pre-Opening Budget'!B80</f>
        <v>Custodial Staff</v>
      </c>
      <c r="C112" s="79"/>
      <c r="D112" s="39"/>
      <c r="E112" s="75">
        <f>'3) Pre-Opening Budget'!E80</f>
        <v>0</v>
      </c>
      <c r="F112" s="59">
        <f t="shared" ref="F112:L115" si="50">$E112/6</f>
        <v>0</v>
      </c>
      <c r="G112" s="59">
        <f t="shared" si="50"/>
        <v>0</v>
      </c>
      <c r="H112" s="59">
        <f t="shared" si="50"/>
        <v>0</v>
      </c>
      <c r="I112" s="59">
        <f t="shared" si="50"/>
        <v>0</v>
      </c>
      <c r="J112" s="59">
        <f t="shared" si="50"/>
        <v>0</v>
      </c>
      <c r="K112" s="59">
        <f t="shared" si="50"/>
        <v>0</v>
      </c>
      <c r="L112" s="59">
        <f t="shared" si="50"/>
        <v>0</v>
      </c>
      <c r="M112" s="59">
        <f t="shared" si="47"/>
        <v>0</v>
      </c>
      <c r="N112" s="59">
        <f t="shared" si="47"/>
        <v>0</v>
      </c>
      <c r="O112" s="59">
        <f t="shared" si="47"/>
        <v>0</v>
      </c>
      <c r="P112" s="59">
        <f t="shared" si="47"/>
        <v>0</v>
      </c>
      <c r="Q112" s="59">
        <f t="shared" si="47"/>
        <v>0</v>
      </c>
      <c r="R112" s="52">
        <f t="shared" si="48"/>
        <v>0</v>
      </c>
      <c r="S112" s="52">
        <f t="shared" si="49"/>
        <v>0</v>
      </c>
      <c r="T112" s="99"/>
      <c r="U112" s="9"/>
    </row>
    <row r="113" spans="1:21" x14ac:dyDescent="0.25">
      <c r="A113" s="39"/>
      <c r="B113" s="24" t="str">
        <f>'[1]3) Pre-Opening Budget'!B81</f>
        <v>Operations</v>
      </c>
      <c r="C113" s="79"/>
      <c r="D113" s="39"/>
      <c r="E113" s="75">
        <f>'3) Pre-Opening Budget'!E81</f>
        <v>0</v>
      </c>
      <c r="F113" s="59">
        <v>0</v>
      </c>
      <c r="G113" s="59">
        <v>0</v>
      </c>
      <c r="H113" s="59">
        <v>0</v>
      </c>
      <c r="I113" s="59">
        <v>0</v>
      </c>
      <c r="J113" s="59">
        <v>0</v>
      </c>
      <c r="K113" s="59">
        <v>0</v>
      </c>
      <c r="L113" s="59">
        <f t="shared" si="50"/>
        <v>0</v>
      </c>
      <c r="M113" s="59">
        <f t="shared" si="47"/>
        <v>0</v>
      </c>
      <c r="N113" s="59">
        <f t="shared" si="47"/>
        <v>0</v>
      </c>
      <c r="O113" s="59">
        <f t="shared" si="47"/>
        <v>0</v>
      </c>
      <c r="P113" s="59">
        <f t="shared" si="47"/>
        <v>0</v>
      </c>
      <c r="Q113" s="59">
        <f t="shared" si="47"/>
        <v>0</v>
      </c>
      <c r="R113" s="52">
        <f t="shared" si="48"/>
        <v>0</v>
      </c>
      <c r="S113" s="52">
        <f t="shared" si="49"/>
        <v>0</v>
      </c>
      <c r="T113" s="99"/>
      <c r="U113" s="9"/>
    </row>
    <row r="114" spans="1:21" x14ac:dyDescent="0.25">
      <c r="A114" s="39"/>
      <c r="B114" s="24" t="str">
        <f>'[1]3) Pre-Opening Budget'!B82</f>
        <v>Social Workers/Counseling</v>
      </c>
      <c r="C114" s="79"/>
      <c r="D114" s="39"/>
      <c r="E114" s="75">
        <f>'3) Pre-Opening Budget'!E82</f>
        <v>0</v>
      </c>
      <c r="F114" s="59">
        <f t="shared" si="50"/>
        <v>0</v>
      </c>
      <c r="G114" s="59">
        <f t="shared" si="50"/>
        <v>0</v>
      </c>
      <c r="H114" s="59">
        <f t="shared" si="50"/>
        <v>0</v>
      </c>
      <c r="I114" s="59">
        <f t="shared" si="50"/>
        <v>0</v>
      </c>
      <c r="J114" s="59">
        <f t="shared" si="50"/>
        <v>0</v>
      </c>
      <c r="K114" s="59">
        <f t="shared" si="50"/>
        <v>0</v>
      </c>
      <c r="L114" s="59">
        <f t="shared" si="50"/>
        <v>0</v>
      </c>
      <c r="M114" s="59">
        <f t="shared" si="47"/>
        <v>0</v>
      </c>
      <c r="N114" s="59">
        <f t="shared" si="47"/>
        <v>0</v>
      </c>
      <c r="O114" s="59">
        <f t="shared" si="47"/>
        <v>0</v>
      </c>
      <c r="P114" s="59">
        <f t="shared" si="47"/>
        <v>0</v>
      </c>
      <c r="Q114" s="59">
        <f t="shared" si="47"/>
        <v>0</v>
      </c>
      <c r="R114" s="52">
        <f t="shared" si="48"/>
        <v>0</v>
      </c>
      <c r="S114" s="52">
        <f t="shared" si="49"/>
        <v>0</v>
      </c>
      <c r="T114" s="99"/>
      <c r="U114" s="9"/>
    </row>
    <row r="115" spans="1:21" x14ac:dyDescent="0.25">
      <c r="A115" s="39"/>
      <c r="B115" s="24" t="str">
        <f>'[1]3) Pre-Opening Budget'!B83</f>
        <v>Other (Specify in Assumptions)</v>
      </c>
      <c r="C115" s="79"/>
      <c r="D115" s="39"/>
      <c r="E115" s="75">
        <f>'3) Pre-Opening Budget'!E83</f>
        <v>0</v>
      </c>
      <c r="F115" s="59">
        <f t="shared" si="50"/>
        <v>0</v>
      </c>
      <c r="G115" s="59">
        <f t="shared" si="50"/>
        <v>0</v>
      </c>
      <c r="H115" s="59">
        <f t="shared" si="50"/>
        <v>0</v>
      </c>
      <c r="I115" s="59">
        <f t="shared" si="50"/>
        <v>0</v>
      </c>
      <c r="J115" s="59">
        <f t="shared" si="50"/>
        <v>0</v>
      </c>
      <c r="K115" s="59">
        <f t="shared" si="50"/>
        <v>0</v>
      </c>
      <c r="L115" s="59">
        <f t="shared" si="50"/>
        <v>0</v>
      </c>
      <c r="M115" s="59">
        <f t="shared" si="47"/>
        <v>0</v>
      </c>
      <c r="N115" s="59">
        <f t="shared" si="47"/>
        <v>0</v>
      </c>
      <c r="O115" s="59">
        <f t="shared" si="47"/>
        <v>0</v>
      </c>
      <c r="P115" s="59">
        <f t="shared" si="47"/>
        <v>0</v>
      </c>
      <c r="Q115" s="59">
        <f t="shared" si="47"/>
        <v>0</v>
      </c>
      <c r="R115" s="52">
        <f t="shared" si="48"/>
        <v>0</v>
      </c>
      <c r="S115" s="52">
        <f t="shared" si="49"/>
        <v>0</v>
      </c>
      <c r="T115" s="99"/>
      <c r="U115" s="9"/>
    </row>
    <row r="116" spans="1:21" x14ac:dyDescent="0.25">
      <c r="A116" s="39"/>
      <c r="B116" s="25" t="str">
        <f>'[1]5) Year 1-5 Staff Assumptions'!B72</f>
        <v>Total Non-Instructional  Compensation</v>
      </c>
      <c r="C116" s="53"/>
      <c r="D116" s="36"/>
      <c r="E116" s="75">
        <f>'3) Pre-Opening Budget'!E84</f>
        <v>0</v>
      </c>
      <c r="F116" s="84">
        <f>SUM(F111:F115)</f>
        <v>0</v>
      </c>
      <c r="G116" s="84">
        <f t="shared" ref="G116" si="51">SUM(G111:G115)</f>
        <v>0</v>
      </c>
      <c r="H116" s="84">
        <f t="shared" ref="H116" si="52">SUM(H111:H115)</f>
        <v>0</v>
      </c>
      <c r="I116" s="84">
        <f t="shared" ref="I116" si="53">SUM(I111:I115)</f>
        <v>0</v>
      </c>
      <c r="J116" s="84">
        <f t="shared" ref="J116" si="54">SUM(J111:J115)</f>
        <v>0</v>
      </c>
      <c r="K116" s="84">
        <f t="shared" ref="K116" si="55">SUM(K111:K115)</f>
        <v>0</v>
      </c>
      <c r="L116" s="84">
        <f t="shared" ref="L116" si="56">SUM(L111:L115)</f>
        <v>0</v>
      </c>
      <c r="M116" s="84">
        <f t="shared" ref="M116" si="57">SUM(M111:M115)</f>
        <v>0</v>
      </c>
      <c r="N116" s="84">
        <f t="shared" ref="N116" si="58">SUM(N111:N115)</f>
        <v>0</v>
      </c>
      <c r="O116" s="84">
        <f t="shared" ref="O116" si="59">SUM(O111:O115)</f>
        <v>0</v>
      </c>
      <c r="P116" s="84">
        <f t="shared" ref="P116" si="60">SUM(P111:P115)</f>
        <v>0</v>
      </c>
      <c r="Q116" s="84">
        <f t="shared" ref="Q116" si="61">SUM(Q111:Q115)</f>
        <v>0</v>
      </c>
      <c r="R116" s="84">
        <f t="shared" ref="R116" si="62">SUM(R111:R115)</f>
        <v>0</v>
      </c>
      <c r="S116" s="84">
        <f t="shared" ref="S116" si="63">SUM(S111:S115)</f>
        <v>0</v>
      </c>
      <c r="T116" s="109"/>
      <c r="U116" s="9"/>
    </row>
    <row r="117" spans="1:21" x14ac:dyDescent="0.25">
      <c r="A117" s="39"/>
      <c r="B117" s="24"/>
      <c r="C117" s="39"/>
      <c r="D117" s="39"/>
      <c r="E117" s="70"/>
      <c r="F117" s="85"/>
      <c r="G117" s="85"/>
      <c r="H117" s="85"/>
      <c r="I117" s="85"/>
      <c r="J117" s="85"/>
      <c r="K117" s="85"/>
      <c r="L117" s="85"/>
      <c r="M117" s="85"/>
      <c r="N117" s="85"/>
      <c r="O117" s="85"/>
      <c r="P117" s="85"/>
      <c r="Q117" s="85"/>
      <c r="R117" s="70"/>
      <c r="S117" s="70"/>
      <c r="T117" s="110"/>
      <c r="U117" s="9"/>
    </row>
    <row r="118" spans="1:21" x14ac:dyDescent="0.25">
      <c r="A118" s="39"/>
      <c r="B118" s="24" t="str">
        <f>'3) Pre-Opening Budget'!B86</f>
        <v>Bonus</v>
      </c>
      <c r="C118" s="39"/>
      <c r="D118" s="39"/>
      <c r="E118" s="75">
        <f>'3) Pre-Opening Budget'!E86</f>
        <v>0</v>
      </c>
      <c r="F118" s="59">
        <f>$E118/12</f>
        <v>0</v>
      </c>
      <c r="G118" s="59">
        <f t="shared" ref="G118:Q121" si="64">$E118/12</f>
        <v>0</v>
      </c>
      <c r="H118" s="59">
        <f t="shared" si="64"/>
        <v>0</v>
      </c>
      <c r="I118" s="59">
        <f t="shared" si="64"/>
        <v>0</v>
      </c>
      <c r="J118" s="59">
        <f t="shared" si="64"/>
        <v>0</v>
      </c>
      <c r="K118" s="59">
        <f t="shared" si="64"/>
        <v>0</v>
      </c>
      <c r="L118" s="59">
        <f t="shared" si="64"/>
        <v>0</v>
      </c>
      <c r="M118" s="59">
        <f t="shared" si="64"/>
        <v>0</v>
      </c>
      <c r="N118" s="59">
        <f t="shared" si="64"/>
        <v>0</v>
      </c>
      <c r="O118" s="59">
        <f t="shared" si="64"/>
        <v>0</v>
      </c>
      <c r="P118" s="59">
        <f t="shared" si="64"/>
        <v>0</v>
      </c>
      <c r="Q118" s="59">
        <f t="shared" si="64"/>
        <v>0</v>
      </c>
      <c r="R118" s="52">
        <f t="shared" ref="R118" si="65">SUM(F118:Q118)</f>
        <v>0</v>
      </c>
      <c r="S118" s="52">
        <f t="shared" ref="S118" si="66">E118-R118</f>
        <v>0</v>
      </c>
      <c r="T118" s="99"/>
      <c r="U118" s="9"/>
    </row>
    <row r="119" spans="1:21" x14ac:dyDescent="0.25">
      <c r="A119" s="39"/>
      <c r="B119" s="24" t="str">
        <f>'3) Pre-Opening Budget'!B87</f>
        <v>Other Non FTE Compensation</v>
      </c>
      <c r="C119" s="39"/>
      <c r="D119" s="39"/>
      <c r="E119" s="75">
        <f>'3) Pre-Opening Budget'!E87</f>
        <v>0</v>
      </c>
      <c r="F119" s="59">
        <f t="shared" ref="F119:F121" si="67">$E119/12</f>
        <v>0</v>
      </c>
      <c r="G119" s="59">
        <f t="shared" si="64"/>
        <v>0</v>
      </c>
      <c r="H119" s="59">
        <f t="shared" si="64"/>
        <v>0</v>
      </c>
      <c r="I119" s="59">
        <f t="shared" si="64"/>
        <v>0</v>
      </c>
      <c r="J119" s="59">
        <f t="shared" si="64"/>
        <v>0</v>
      </c>
      <c r="K119" s="59">
        <f t="shared" si="64"/>
        <v>0</v>
      </c>
      <c r="L119" s="59">
        <f t="shared" si="64"/>
        <v>0</v>
      </c>
      <c r="M119" s="59">
        <f t="shared" si="64"/>
        <v>0</v>
      </c>
      <c r="N119" s="59">
        <f t="shared" si="64"/>
        <v>0</v>
      </c>
      <c r="O119" s="59">
        <f t="shared" si="64"/>
        <v>0</v>
      </c>
      <c r="P119" s="59">
        <f t="shared" si="64"/>
        <v>0</v>
      </c>
      <c r="Q119" s="59">
        <f t="shared" si="64"/>
        <v>0</v>
      </c>
      <c r="R119" s="52">
        <f>SUM(F119:Q119)</f>
        <v>0</v>
      </c>
      <c r="S119" s="52">
        <f>E119-R119</f>
        <v>0</v>
      </c>
      <c r="T119" s="99"/>
      <c r="U119" s="9"/>
    </row>
    <row r="120" spans="1:21" x14ac:dyDescent="0.25">
      <c r="A120" s="39"/>
      <c r="B120" s="24" t="str">
        <f>'3) Pre-Opening Budget'!B88</f>
        <v>Other Non FTE Compensation</v>
      </c>
      <c r="C120" s="39"/>
      <c r="D120" s="39"/>
      <c r="E120" s="75">
        <f>'3) Pre-Opening Budget'!E88</f>
        <v>0</v>
      </c>
      <c r="F120" s="59">
        <f t="shared" si="67"/>
        <v>0</v>
      </c>
      <c r="G120" s="59">
        <f t="shared" si="64"/>
        <v>0</v>
      </c>
      <c r="H120" s="59">
        <f t="shared" si="64"/>
        <v>0</v>
      </c>
      <c r="I120" s="59">
        <f t="shared" si="64"/>
        <v>0</v>
      </c>
      <c r="J120" s="59">
        <f t="shared" si="64"/>
        <v>0</v>
      </c>
      <c r="K120" s="59">
        <f t="shared" si="64"/>
        <v>0</v>
      </c>
      <c r="L120" s="59">
        <f t="shared" si="64"/>
        <v>0</v>
      </c>
      <c r="M120" s="59">
        <f t="shared" si="64"/>
        <v>0</v>
      </c>
      <c r="N120" s="59">
        <f t="shared" si="64"/>
        <v>0</v>
      </c>
      <c r="O120" s="59">
        <f t="shared" si="64"/>
        <v>0</v>
      </c>
      <c r="P120" s="59">
        <f t="shared" si="64"/>
        <v>0</v>
      </c>
      <c r="Q120" s="59">
        <f t="shared" si="64"/>
        <v>0</v>
      </c>
      <c r="R120" s="52">
        <f>SUM(F120:Q120)</f>
        <v>0</v>
      </c>
      <c r="S120" s="52">
        <f>E120-R120</f>
        <v>0</v>
      </c>
      <c r="T120" s="99"/>
      <c r="U120" s="9"/>
    </row>
    <row r="121" spans="1:21" x14ac:dyDescent="0.25">
      <c r="A121" s="39"/>
      <c r="B121" s="24" t="str">
        <f>'3) Pre-Opening Budget'!B89</f>
        <v>Other Non FTE Compensation</v>
      </c>
      <c r="C121" s="39"/>
      <c r="D121" s="39"/>
      <c r="E121" s="75">
        <f>'3) Pre-Opening Budget'!E89</f>
        <v>0</v>
      </c>
      <c r="F121" s="59">
        <f t="shared" si="67"/>
        <v>0</v>
      </c>
      <c r="G121" s="59">
        <f t="shared" si="64"/>
        <v>0</v>
      </c>
      <c r="H121" s="59">
        <f t="shared" si="64"/>
        <v>0</v>
      </c>
      <c r="I121" s="59">
        <f t="shared" si="64"/>
        <v>0</v>
      </c>
      <c r="J121" s="59">
        <f t="shared" si="64"/>
        <v>0</v>
      </c>
      <c r="K121" s="59">
        <f t="shared" si="64"/>
        <v>0</v>
      </c>
      <c r="L121" s="59">
        <f t="shared" si="64"/>
        <v>0</v>
      </c>
      <c r="M121" s="59">
        <f t="shared" si="64"/>
        <v>0</v>
      </c>
      <c r="N121" s="59">
        <f t="shared" si="64"/>
        <v>0</v>
      </c>
      <c r="O121" s="59">
        <f t="shared" si="64"/>
        <v>0</v>
      </c>
      <c r="P121" s="59">
        <f t="shared" si="64"/>
        <v>0</v>
      </c>
      <c r="Q121" s="59">
        <f t="shared" si="64"/>
        <v>0</v>
      </c>
      <c r="R121" s="52">
        <f>SUM(F121:Q121)</f>
        <v>0</v>
      </c>
      <c r="S121" s="52">
        <f>E121-R121</f>
        <v>0</v>
      </c>
      <c r="T121" s="99"/>
      <c r="U121" s="9"/>
    </row>
    <row r="122" spans="1:21" x14ac:dyDescent="0.25">
      <c r="A122" s="39"/>
      <c r="B122" s="24"/>
      <c r="C122" s="39"/>
      <c r="D122" s="39"/>
      <c r="E122" s="70"/>
      <c r="F122" s="70"/>
      <c r="G122" s="70"/>
      <c r="H122" s="70"/>
      <c r="I122" s="70"/>
      <c r="J122" s="70"/>
      <c r="K122" s="70"/>
      <c r="L122" s="70"/>
      <c r="M122" s="70"/>
      <c r="N122" s="70"/>
      <c r="O122" s="70"/>
      <c r="P122" s="70"/>
      <c r="Q122" s="70"/>
      <c r="R122" s="70"/>
      <c r="S122" s="70"/>
      <c r="T122" s="110"/>
      <c r="U122" s="9"/>
    </row>
    <row r="123" spans="1:21" ht="15.75" thickBot="1" x14ac:dyDescent="0.3">
      <c r="A123" s="39"/>
      <c r="B123" s="25" t="str">
        <f>'[1]5) Year 1-5 Staff Assumptions'!B79</f>
        <v>Total Compensation</v>
      </c>
      <c r="C123" s="36"/>
      <c r="D123" s="36"/>
      <c r="E123" s="48">
        <f>'3) Pre-Opening Budget'!E92</f>
        <v>0</v>
      </c>
      <c r="F123" s="48">
        <f>F100+F108+F116+SUM(F118:F121)</f>
        <v>0</v>
      </c>
      <c r="G123" s="48">
        <f t="shared" ref="G123:S123" si="68">G100+G108+G116+SUM(G118:G121)</f>
        <v>0</v>
      </c>
      <c r="H123" s="48">
        <f t="shared" si="68"/>
        <v>0</v>
      </c>
      <c r="I123" s="48">
        <f t="shared" si="68"/>
        <v>0</v>
      </c>
      <c r="J123" s="48">
        <f t="shared" si="68"/>
        <v>0</v>
      </c>
      <c r="K123" s="48">
        <f t="shared" si="68"/>
        <v>0</v>
      </c>
      <c r="L123" s="48">
        <f t="shared" si="68"/>
        <v>0</v>
      </c>
      <c r="M123" s="48">
        <f t="shared" si="68"/>
        <v>0</v>
      </c>
      <c r="N123" s="48">
        <f t="shared" si="68"/>
        <v>0</v>
      </c>
      <c r="O123" s="48">
        <f t="shared" si="68"/>
        <v>0</v>
      </c>
      <c r="P123" s="48">
        <f t="shared" si="68"/>
        <v>0</v>
      </c>
      <c r="Q123" s="48">
        <f t="shared" si="68"/>
        <v>0</v>
      </c>
      <c r="R123" s="48">
        <f t="shared" si="68"/>
        <v>0</v>
      </c>
      <c r="S123" s="48">
        <f t="shared" si="68"/>
        <v>0</v>
      </c>
      <c r="T123" s="49"/>
      <c r="U123" s="9"/>
    </row>
    <row r="124" spans="1:21" ht="15.75" thickTop="1" x14ac:dyDescent="0.25">
      <c r="A124" s="39"/>
      <c r="B124" s="29"/>
      <c r="C124" s="39"/>
      <c r="D124" s="39"/>
      <c r="E124" s="78"/>
      <c r="F124" s="78"/>
      <c r="G124" s="78"/>
      <c r="H124" s="78"/>
      <c r="I124" s="78"/>
      <c r="J124" s="78"/>
      <c r="K124" s="78"/>
      <c r="L124" s="78"/>
      <c r="M124" s="78"/>
      <c r="N124" s="78"/>
      <c r="O124" s="78"/>
      <c r="P124" s="78"/>
      <c r="Q124" s="78"/>
      <c r="R124" s="78"/>
      <c r="S124" s="78"/>
      <c r="T124" s="78"/>
      <c r="U124" s="9"/>
    </row>
    <row r="125" spans="1:21" x14ac:dyDescent="0.25">
      <c r="A125" s="39"/>
      <c r="B125" s="29"/>
      <c r="C125" s="39"/>
      <c r="D125" s="39"/>
      <c r="E125" s="78"/>
      <c r="F125" s="78"/>
      <c r="G125" s="78"/>
      <c r="H125" s="78"/>
      <c r="I125" s="78"/>
      <c r="J125" s="78"/>
      <c r="K125" s="78"/>
      <c r="L125" s="78"/>
      <c r="M125" s="78"/>
      <c r="N125" s="78"/>
      <c r="O125" s="78"/>
      <c r="P125" s="78"/>
      <c r="Q125" s="78"/>
      <c r="R125" s="78"/>
      <c r="S125" s="78"/>
      <c r="T125" s="78"/>
      <c r="U125" s="9"/>
    </row>
    <row r="126" spans="1:21" ht="14.65" customHeight="1" x14ac:dyDescent="0.25">
      <c r="A126" s="39"/>
      <c r="B126" s="8"/>
      <c r="E126" s="242" t="s">
        <v>220</v>
      </c>
      <c r="F126" s="242"/>
      <c r="G126" s="242"/>
      <c r="H126" s="242"/>
      <c r="I126" s="242"/>
      <c r="J126" s="242"/>
      <c r="K126" s="242"/>
      <c r="L126" s="242"/>
      <c r="M126" s="242"/>
      <c r="N126" s="242"/>
      <c r="O126" s="242"/>
      <c r="P126" s="242"/>
      <c r="Q126" s="242"/>
      <c r="R126" s="242"/>
      <c r="S126" s="242"/>
      <c r="T126" s="78"/>
      <c r="U126" s="9"/>
    </row>
    <row r="127" spans="1:21" ht="14.65" customHeight="1" x14ac:dyDescent="0.25">
      <c r="A127" s="39"/>
      <c r="B127" s="8"/>
      <c r="T127" s="78"/>
      <c r="U127" s="9"/>
    </row>
    <row r="128" spans="1:21" x14ac:dyDescent="0.25">
      <c r="A128" s="39"/>
      <c r="B128" s="8"/>
      <c r="E128" s="76" t="str">
        <f>E90</f>
        <v>Year 0</v>
      </c>
      <c r="F128" s="76" t="str">
        <f t="shared" ref="F128:S128" si="69">F90</f>
        <v>Year 0</v>
      </c>
      <c r="G128" s="76" t="str">
        <f t="shared" si="69"/>
        <v>Year 0</v>
      </c>
      <c r="H128" s="76" t="str">
        <f t="shared" si="69"/>
        <v>Year 0</v>
      </c>
      <c r="I128" s="76" t="str">
        <f t="shared" si="69"/>
        <v>Year 0</v>
      </c>
      <c r="J128" s="76" t="str">
        <f t="shared" si="69"/>
        <v>Year 0</v>
      </c>
      <c r="K128" s="76" t="str">
        <f t="shared" si="69"/>
        <v>Year 0</v>
      </c>
      <c r="L128" s="76" t="str">
        <f t="shared" si="69"/>
        <v>Year 0</v>
      </c>
      <c r="M128" s="76" t="str">
        <f t="shared" si="69"/>
        <v>Year 0</v>
      </c>
      <c r="N128" s="76" t="str">
        <f t="shared" si="69"/>
        <v>Year 0</v>
      </c>
      <c r="O128" s="76" t="str">
        <f t="shared" si="69"/>
        <v>Year 0</v>
      </c>
      <c r="P128" s="76" t="str">
        <f t="shared" si="69"/>
        <v>Year 0</v>
      </c>
      <c r="Q128" s="76" t="str">
        <f t="shared" si="69"/>
        <v>Year 0</v>
      </c>
      <c r="R128" s="76" t="str">
        <f t="shared" si="69"/>
        <v>Year 0</v>
      </c>
      <c r="S128" s="76" t="str">
        <f t="shared" si="69"/>
        <v>Year 0</v>
      </c>
      <c r="T128" s="66"/>
      <c r="U128" s="9"/>
    </row>
    <row r="129" spans="1:21" x14ac:dyDescent="0.25">
      <c r="A129" s="39"/>
      <c r="B129" s="29"/>
      <c r="C129" s="36"/>
      <c r="D129" s="2"/>
      <c r="E129" s="81" t="str">
        <f t="shared" ref="E129:S130" si="70">E91</f>
        <v>2023-24</v>
      </c>
      <c r="F129" s="81" t="str">
        <f t="shared" si="70"/>
        <v>2023-24</v>
      </c>
      <c r="G129" s="81" t="str">
        <f t="shared" si="70"/>
        <v>2023-24</v>
      </c>
      <c r="H129" s="81" t="str">
        <f t="shared" si="70"/>
        <v>2023-24</v>
      </c>
      <c r="I129" s="81" t="str">
        <f t="shared" si="70"/>
        <v>2023-24</v>
      </c>
      <c r="J129" s="81" t="str">
        <f t="shared" si="70"/>
        <v>2023-24</v>
      </c>
      <c r="K129" s="81" t="str">
        <f t="shared" si="70"/>
        <v>2023-24</v>
      </c>
      <c r="L129" s="81" t="str">
        <f t="shared" si="70"/>
        <v>2023-24</v>
      </c>
      <c r="M129" s="81" t="str">
        <f t="shared" si="70"/>
        <v>2023-24</v>
      </c>
      <c r="N129" s="81" t="str">
        <f t="shared" si="70"/>
        <v>2023-24</v>
      </c>
      <c r="O129" s="81" t="str">
        <f t="shared" si="70"/>
        <v>2023-24</v>
      </c>
      <c r="P129" s="81" t="str">
        <f t="shared" si="70"/>
        <v>2023-24</v>
      </c>
      <c r="Q129" s="81" t="str">
        <f t="shared" si="70"/>
        <v>2023-24</v>
      </c>
      <c r="R129" s="81" t="str">
        <f t="shared" si="70"/>
        <v>2023-24</v>
      </c>
      <c r="S129" s="81" t="str">
        <f t="shared" si="70"/>
        <v>2023-24</v>
      </c>
      <c r="T129" s="78"/>
      <c r="U129" s="9"/>
    </row>
    <row r="130" spans="1:21" x14ac:dyDescent="0.25">
      <c r="A130" s="39"/>
      <c r="B130" s="29"/>
      <c r="C130" s="36"/>
      <c r="D130" s="2"/>
      <c r="E130" s="81" t="str">
        <f t="shared" si="70"/>
        <v>Total Budget</v>
      </c>
      <c r="F130" s="81" t="str">
        <f t="shared" si="70"/>
        <v>July</v>
      </c>
      <c r="G130" s="81" t="str">
        <f t="shared" si="70"/>
        <v>August</v>
      </c>
      <c r="H130" s="81" t="str">
        <f t="shared" si="70"/>
        <v>September</v>
      </c>
      <c r="I130" s="81" t="str">
        <f t="shared" si="70"/>
        <v>October</v>
      </c>
      <c r="J130" s="81" t="str">
        <f t="shared" si="70"/>
        <v>November</v>
      </c>
      <c r="K130" s="81" t="str">
        <f t="shared" si="70"/>
        <v>December</v>
      </c>
      <c r="L130" s="81" t="str">
        <f t="shared" si="70"/>
        <v>January</v>
      </c>
      <c r="M130" s="81" t="str">
        <f t="shared" si="70"/>
        <v>February</v>
      </c>
      <c r="N130" s="81" t="str">
        <f t="shared" si="70"/>
        <v>March</v>
      </c>
      <c r="O130" s="81" t="str">
        <f t="shared" si="70"/>
        <v>April</v>
      </c>
      <c r="P130" s="81" t="str">
        <f t="shared" si="70"/>
        <v>May</v>
      </c>
      <c r="Q130" s="81" t="str">
        <f t="shared" si="70"/>
        <v>June</v>
      </c>
      <c r="R130" s="81" t="str">
        <f t="shared" si="70"/>
        <v>Total</v>
      </c>
      <c r="S130" s="81" t="str">
        <f t="shared" si="70"/>
        <v>AR/AP</v>
      </c>
      <c r="T130" s="78"/>
      <c r="U130" s="9"/>
    </row>
    <row r="131" spans="1:21" x14ac:dyDescent="0.25">
      <c r="A131" s="39"/>
      <c r="B131" s="29"/>
      <c r="C131" s="36"/>
      <c r="D131" s="2"/>
      <c r="E131" s="78"/>
      <c r="F131" s="78"/>
      <c r="G131" s="78"/>
      <c r="H131" s="78"/>
      <c r="I131" s="78"/>
      <c r="J131" s="78"/>
      <c r="K131" s="78"/>
      <c r="L131" s="78"/>
      <c r="M131" s="78"/>
      <c r="N131" s="78"/>
      <c r="O131" s="78"/>
      <c r="P131" s="78"/>
      <c r="Q131" s="78"/>
      <c r="R131" s="78"/>
      <c r="S131" s="78"/>
      <c r="T131" s="41" t="s">
        <v>105</v>
      </c>
      <c r="U131" s="9"/>
    </row>
    <row r="132" spans="1:21" x14ac:dyDescent="0.25">
      <c r="A132" s="39"/>
      <c r="B132" s="29" t="str">
        <f>'3) Pre-Opening Budget'!B101</f>
        <v xml:space="preserve">Social Security </v>
      </c>
      <c r="C132" s="39"/>
      <c r="D132" s="39"/>
      <c r="E132" s="82">
        <f>'3) Pre-Opening Budget'!E101</f>
        <v>0</v>
      </c>
      <c r="F132" s="59">
        <f>$E132/12</f>
        <v>0</v>
      </c>
      <c r="G132" s="59">
        <f t="shared" ref="G132:Q141" si="71">$E132/12</f>
        <v>0</v>
      </c>
      <c r="H132" s="59">
        <f t="shared" si="71"/>
        <v>0</v>
      </c>
      <c r="I132" s="59">
        <f t="shared" si="71"/>
        <v>0</v>
      </c>
      <c r="J132" s="59">
        <f t="shared" si="71"/>
        <v>0</v>
      </c>
      <c r="K132" s="59">
        <f t="shared" si="71"/>
        <v>0</v>
      </c>
      <c r="L132" s="59">
        <f t="shared" si="71"/>
        <v>0</v>
      </c>
      <c r="M132" s="59">
        <f t="shared" si="71"/>
        <v>0</v>
      </c>
      <c r="N132" s="59">
        <f t="shared" si="71"/>
        <v>0</v>
      </c>
      <c r="O132" s="59">
        <f t="shared" si="71"/>
        <v>0</v>
      </c>
      <c r="P132" s="59">
        <f t="shared" si="71"/>
        <v>0</v>
      </c>
      <c r="Q132" s="59">
        <f t="shared" si="71"/>
        <v>0</v>
      </c>
      <c r="R132" s="52">
        <f>SUM(F132:Q132)</f>
        <v>0</v>
      </c>
      <c r="S132" s="52">
        <f>E132-R132</f>
        <v>0</v>
      </c>
      <c r="T132" s="99"/>
      <c r="U132" s="9"/>
    </row>
    <row r="133" spans="1:21" x14ac:dyDescent="0.25">
      <c r="A133" s="39"/>
      <c r="B133" s="29" t="str">
        <f>'3) Pre-Opening Budget'!B102</f>
        <v>Medicare</v>
      </c>
      <c r="C133" s="39"/>
      <c r="D133" s="39"/>
      <c r="E133" s="82">
        <f>'3) Pre-Opening Budget'!E102</f>
        <v>0</v>
      </c>
      <c r="F133" s="59">
        <f t="shared" ref="F133:F141" si="72">$E133/12</f>
        <v>0</v>
      </c>
      <c r="G133" s="59">
        <f t="shared" si="71"/>
        <v>0</v>
      </c>
      <c r="H133" s="59">
        <f t="shared" si="71"/>
        <v>0</v>
      </c>
      <c r="I133" s="59">
        <f t="shared" si="71"/>
        <v>0</v>
      </c>
      <c r="J133" s="59">
        <f t="shared" si="71"/>
        <v>0</v>
      </c>
      <c r="K133" s="59">
        <f t="shared" si="71"/>
        <v>0</v>
      </c>
      <c r="L133" s="59">
        <f t="shared" si="71"/>
        <v>0</v>
      </c>
      <c r="M133" s="59">
        <f t="shared" si="71"/>
        <v>0</v>
      </c>
      <c r="N133" s="59">
        <f t="shared" si="71"/>
        <v>0</v>
      </c>
      <c r="O133" s="59">
        <f t="shared" si="71"/>
        <v>0</v>
      </c>
      <c r="P133" s="59">
        <f t="shared" si="71"/>
        <v>0</v>
      </c>
      <c r="Q133" s="59">
        <f t="shared" si="71"/>
        <v>0</v>
      </c>
      <c r="R133" s="52">
        <f>SUM(F133:Q133)</f>
        <v>0</v>
      </c>
      <c r="S133" s="52">
        <f>E133-R133</f>
        <v>0</v>
      </c>
      <c r="T133" s="99"/>
      <c r="U133" s="9"/>
    </row>
    <row r="134" spans="1:21" x14ac:dyDescent="0.25">
      <c r="A134" s="39"/>
      <c r="B134" s="29" t="str">
        <f>'3) Pre-Opening Budget'!B103</f>
        <v>State Unemployment</v>
      </c>
      <c r="C134" s="39"/>
      <c r="D134" s="39"/>
      <c r="E134" s="82">
        <f>'3) Pre-Opening Budget'!E103</f>
        <v>0</v>
      </c>
      <c r="F134" s="59">
        <f t="shared" si="72"/>
        <v>0</v>
      </c>
      <c r="G134" s="59">
        <f t="shared" si="71"/>
        <v>0</v>
      </c>
      <c r="H134" s="59">
        <f t="shared" si="71"/>
        <v>0</v>
      </c>
      <c r="I134" s="59">
        <f t="shared" si="71"/>
        <v>0</v>
      </c>
      <c r="J134" s="59">
        <f t="shared" si="71"/>
        <v>0</v>
      </c>
      <c r="K134" s="59">
        <f t="shared" si="71"/>
        <v>0</v>
      </c>
      <c r="L134" s="59">
        <f t="shared" si="71"/>
        <v>0</v>
      </c>
      <c r="M134" s="59">
        <f t="shared" si="71"/>
        <v>0</v>
      </c>
      <c r="N134" s="59">
        <f t="shared" si="71"/>
        <v>0</v>
      </c>
      <c r="O134" s="59">
        <f t="shared" si="71"/>
        <v>0</v>
      </c>
      <c r="P134" s="59">
        <f t="shared" si="71"/>
        <v>0</v>
      </c>
      <c r="Q134" s="59">
        <f t="shared" si="71"/>
        <v>0</v>
      </c>
      <c r="R134" s="52">
        <f>SUM(F134:Q134)</f>
        <v>0</v>
      </c>
      <c r="S134" s="52">
        <f>E134-R134</f>
        <v>0</v>
      </c>
      <c r="T134" s="99"/>
      <c r="U134" s="9"/>
    </row>
    <row r="135" spans="1:21" x14ac:dyDescent="0.25">
      <c r="A135" s="39"/>
      <c r="B135" s="29" t="str">
        <f>'3) Pre-Opening Budget'!B104</f>
        <v>Disability/Life Insurance</v>
      </c>
      <c r="C135" s="39"/>
      <c r="D135" s="39"/>
      <c r="E135" s="82">
        <f>'3) Pre-Opening Budget'!E104</f>
        <v>0</v>
      </c>
      <c r="F135" s="59">
        <f t="shared" si="72"/>
        <v>0</v>
      </c>
      <c r="G135" s="59">
        <f t="shared" si="71"/>
        <v>0</v>
      </c>
      <c r="H135" s="59">
        <f t="shared" si="71"/>
        <v>0</v>
      </c>
      <c r="I135" s="59">
        <f t="shared" si="71"/>
        <v>0</v>
      </c>
      <c r="J135" s="59">
        <f t="shared" si="71"/>
        <v>0</v>
      </c>
      <c r="K135" s="59">
        <f t="shared" si="71"/>
        <v>0</v>
      </c>
      <c r="L135" s="59">
        <f t="shared" si="71"/>
        <v>0</v>
      </c>
      <c r="M135" s="59">
        <f t="shared" si="71"/>
        <v>0</v>
      </c>
      <c r="N135" s="59">
        <f t="shared" si="71"/>
        <v>0</v>
      </c>
      <c r="O135" s="59">
        <f t="shared" si="71"/>
        <v>0</v>
      </c>
      <c r="P135" s="59">
        <f t="shared" si="71"/>
        <v>0</v>
      </c>
      <c r="Q135" s="59">
        <f t="shared" si="71"/>
        <v>0</v>
      </c>
      <c r="R135" s="52">
        <f t="shared" ref="R135:R141" si="73">SUM(F135:Q135)</f>
        <v>0</v>
      </c>
      <c r="S135" s="52">
        <f t="shared" ref="S135:S141" si="74">E135-R135</f>
        <v>0</v>
      </c>
      <c r="T135" s="99"/>
      <c r="U135" s="9"/>
    </row>
    <row r="136" spans="1:21" x14ac:dyDescent="0.25">
      <c r="A136" s="39"/>
      <c r="B136" s="29" t="str">
        <f>'3) Pre-Opening Budget'!B105</f>
        <v>Workers Compensation Insurance</v>
      </c>
      <c r="C136" s="39"/>
      <c r="D136" s="39"/>
      <c r="E136" s="82">
        <f>'3) Pre-Opening Budget'!E105</f>
        <v>0</v>
      </c>
      <c r="F136" s="59">
        <f t="shared" si="72"/>
        <v>0</v>
      </c>
      <c r="G136" s="59">
        <f t="shared" si="71"/>
        <v>0</v>
      </c>
      <c r="H136" s="59">
        <f t="shared" si="71"/>
        <v>0</v>
      </c>
      <c r="I136" s="59">
        <f t="shared" si="71"/>
        <v>0</v>
      </c>
      <c r="J136" s="59">
        <f t="shared" si="71"/>
        <v>0</v>
      </c>
      <c r="K136" s="59">
        <f t="shared" si="71"/>
        <v>0</v>
      </c>
      <c r="L136" s="59">
        <f t="shared" si="71"/>
        <v>0</v>
      </c>
      <c r="M136" s="59">
        <f t="shared" si="71"/>
        <v>0</v>
      </c>
      <c r="N136" s="59">
        <f t="shared" si="71"/>
        <v>0</v>
      </c>
      <c r="O136" s="59">
        <f t="shared" si="71"/>
        <v>0</v>
      </c>
      <c r="P136" s="59">
        <f t="shared" si="71"/>
        <v>0</v>
      </c>
      <c r="Q136" s="59">
        <f t="shared" si="71"/>
        <v>0</v>
      </c>
      <c r="R136" s="52">
        <f t="shared" si="73"/>
        <v>0</v>
      </c>
      <c r="S136" s="52">
        <f t="shared" si="74"/>
        <v>0</v>
      </c>
      <c r="T136" s="99"/>
      <c r="U136" s="9"/>
    </row>
    <row r="137" spans="1:21" x14ac:dyDescent="0.25">
      <c r="A137" s="39"/>
      <c r="B137" s="29" t="str">
        <f>'3) Pre-Opening Budget'!B106</f>
        <v>Other Fringe Benefits</v>
      </c>
      <c r="C137" s="39"/>
      <c r="D137" s="39"/>
      <c r="E137" s="82">
        <f>'3) Pre-Opening Budget'!E106</f>
        <v>0</v>
      </c>
      <c r="F137" s="59">
        <f t="shared" si="72"/>
        <v>0</v>
      </c>
      <c r="G137" s="59">
        <f t="shared" si="71"/>
        <v>0</v>
      </c>
      <c r="H137" s="59">
        <f t="shared" si="71"/>
        <v>0</v>
      </c>
      <c r="I137" s="59">
        <f t="shared" si="71"/>
        <v>0</v>
      </c>
      <c r="J137" s="59">
        <f t="shared" si="71"/>
        <v>0</v>
      </c>
      <c r="K137" s="59">
        <f t="shared" si="71"/>
        <v>0</v>
      </c>
      <c r="L137" s="59">
        <f t="shared" si="71"/>
        <v>0</v>
      </c>
      <c r="M137" s="59">
        <f t="shared" si="71"/>
        <v>0</v>
      </c>
      <c r="N137" s="59">
        <f t="shared" si="71"/>
        <v>0</v>
      </c>
      <c r="O137" s="59">
        <f t="shared" si="71"/>
        <v>0</v>
      </c>
      <c r="P137" s="59">
        <f t="shared" si="71"/>
        <v>0</v>
      </c>
      <c r="Q137" s="59">
        <f t="shared" si="71"/>
        <v>0</v>
      </c>
      <c r="R137" s="52">
        <f t="shared" si="73"/>
        <v>0</v>
      </c>
      <c r="S137" s="52">
        <f t="shared" si="74"/>
        <v>0</v>
      </c>
      <c r="T137" s="99"/>
      <c r="U137" s="9"/>
    </row>
    <row r="138" spans="1:21" x14ac:dyDescent="0.25">
      <c r="A138" s="39"/>
      <c r="B138" s="29" t="str">
        <f>'3) Pre-Opening Budget'!B107</f>
        <v>Medical Insurance</v>
      </c>
      <c r="C138" s="39"/>
      <c r="D138" s="39"/>
      <c r="E138" s="82">
        <f>'3) Pre-Opening Budget'!E107</f>
        <v>0</v>
      </c>
      <c r="F138" s="59">
        <f t="shared" si="72"/>
        <v>0</v>
      </c>
      <c r="G138" s="59">
        <f t="shared" si="71"/>
        <v>0</v>
      </c>
      <c r="H138" s="59">
        <f t="shared" si="71"/>
        <v>0</v>
      </c>
      <c r="I138" s="59">
        <f t="shared" si="71"/>
        <v>0</v>
      </c>
      <c r="J138" s="59">
        <f t="shared" si="71"/>
        <v>0</v>
      </c>
      <c r="K138" s="59">
        <f t="shared" si="71"/>
        <v>0</v>
      </c>
      <c r="L138" s="59">
        <f t="shared" si="71"/>
        <v>0</v>
      </c>
      <c r="M138" s="59">
        <f t="shared" si="71"/>
        <v>0</v>
      </c>
      <c r="N138" s="59">
        <f t="shared" si="71"/>
        <v>0</v>
      </c>
      <c r="O138" s="59">
        <f t="shared" si="71"/>
        <v>0</v>
      </c>
      <c r="P138" s="59">
        <f t="shared" si="71"/>
        <v>0</v>
      </c>
      <c r="Q138" s="59">
        <f t="shared" si="71"/>
        <v>0</v>
      </c>
      <c r="R138" s="52">
        <f t="shared" si="73"/>
        <v>0</v>
      </c>
      <c r="S138" s="52">
        <f t="shared" si="74"/>
        <v>0</v>
      </c>
      <c r="T138" s="99"/>
      <c r="U138" s="9"/>
    </row>
    <row r="139" spans="1:21" x14ac:dyDescent="0.25">
      <c r="A139" s="39"/>
      <c r="B139" s="29" t="str">
        <f>'3) Pre-Opening Budget'!B108</f>
        <v>Dental Insurance</v>
      </c>
      <c r="C139" s="39"/>
      <c r="D139" s="39"/>
      <c r="E139" s="82">
        <f>'3) Pre-Opening Budget'!E108</f>
        <v>0</v>
      </c>
      <c r="F139" s="59">
        <f t="shared" si="72"/>
        <v>0</v>
      </c>
      <c r="G139" s="59">
        <f t="shared" si="71"/>
        <v>0</v>
      </c>
      <c r="H139" s="59">
        <f t="shared" si="71"/>
        <v>0</v>
      </c>
      <c r="I139" s="59">
        <f t="shared" si="71"/>
        <v>0</v>
      </c>
      <c r="J139" s="59">
        <f t="shared" si="71"/>
        <v>0</v>
      </c>
      <c r="K139" s="59">
        <f t="shared" si="71"/>
        <v>0</v>
      </c>
      <c r="L139" s="59">
        <f t="shared" si="71"/>
        <v>0</v>
      </c>
      <c r="M139" s="59">
        <f t="shared" si="71"/>
        <v>0</v>
      </c>
      <c r="N139" s="59">
        <f t="shared" si="71"/>
        <v>0</v>
      </c>
      <c r="O139" s="59">
        <f t="shared" si="71"/>
        <v>0</v>
      </c>
      <c r="P139" s="59">
        <f t="shared" si="71"/>
        <v>0</v>
      </c>
      <c r="Q139" s="59">
        <f t="shared" si="71"/>
        <v>0</v>
      </c>
      <c r="R139" s="52">
        <f t="shared" si="73"/>
        <v>0</v>
      </c>
      <c r="S139" s="52">
        <f t="shared" si="74"/>
        <v>0</v>
      </c>
      <c r="T139" s="99"/>
      <c r="U139" s="9"/>
    </row>
    <row r="140" spans="1:21" x14ac:dyDescent="0.25">
      <c r="A140" s="39"/>
      <c r="B140" s="29" t="str">
        <f>'3) Pre-Opening Budget'!B109</f>
        <v>Vision Insurance</v>
      </c>
      <c r="C140" s="39"/>
      <c r="D140" s="39"/>
      <c r="E140" s="82">
        <f>'3) Pre-Opening Budget'!E109</f>
        <v>0</v>
      </c>
      <c r="F140" s="59">
        <f t="shared" si="72"/>
        <v>0</v>
      </c>
      <c r="G140" s="59">
        <f t="shared" si="71"/>
        <v>0</v>
      </c>
      <c r="H140" s="59">
        <f t="shared" si="71"/>
        <v>0</v>
      </c>
      <c r="I140" s="59">
        <f t="shared" si="71"/>
        <v>0</v>
      </c>
      <c r="J140" s="59">
        <f t="shared" si="71"/>
        <v>0</v>
      </c>
      <c r="K140" s="59">
        <f t="shared" si="71"/>
        <v>0</v>
      </c>
      <c r="L140" s="59">
        <f t="shared" si="71"/>
        <v>0</v>
      </c>
      <c r="M140" s="59">
        <f t="shared" si="71"/>
        <v>0</v>
      </c>
      <c r="N140" s="59">
        <f t="shared" si="71"/>
        <v>0</v>
      </c>
      <c r="O140" s="59">
        <f t="shared" si="71"/>
        <v>0</v>
      </c>
      <c r="P140" s="59">
        <f t="shared" si="71"/>
        <v>0</v>
      </c>
      <c r="Q140" s="59">
        <f t="shared" si="71"/>
        <v>0</v>
      </c>
      <c r="R140" s="52">
        <f t="shared" si="73"/>
        <v>0</v>
      </c>
      <c r="S140" s="52">
        <f t="shared" si="74"/>
        <v>0</v>
      </c>
      <c r="T140" s="99"/>
      <c r="U140" s="9"/>
    </row>
    <row r="141" spans="1:21" x14ac:dyDescent="0.25">
      <c r="A141" s="39"/>
      <c r="B141" s="29" t="str">
        <f>'3) Pre-Opening Budget'!B110</f>
        <v>Other Retirement</v>
      </c>
      <c r="C141" s="39"/>
      <c r="D141" s="39"/>
      <c r="E141" s="82">
        <f>'3) Pre-Opening Budget'!E110</f>
        <v>0</v>
      </c>
      <c r="F141" s="59">
        <f t="shared" si="72"/>
        <v>0</v>
      </c>
      <c r="G141" s="59">
        <f t="shared" si="71"/>
        <v>0</v>
      </c>
      <c r="H141" s="59">
        <f t="shared" si="71"/>
        <v>0</v>
      </c>
      <c r="I141" s="59">
        <f t="shared" si="71"/>
        <v>0</v>
      </c>
      <c r="J141" s="59">
        <f t="shared" si="71"/>
        <v>0</v>
      </c>
      <c r="K141" s="59">
        <f t="shared" si="71"/>
        <v>0</v>
      </c>
      <c r="L141" s="59">
        <f t="shared" si="71"/>
        <v>0</v>
      </c>
      <c r="M141" s="59">
        <f t="shared" si="71"/>
        <v>0</v>
      </c>
      <c r="N141" s="59">
        <f t="shared" si="71"/>
        <v>0</v>
      </c>
      <c r="O141" s="59">
        <f t="shared" si="71"/>
        <v>0</v>
      </c>
      <c r="P141" s="59">
        <f t="shared" si="71"/>
        <v>0</v>
      </c>
      <c r="Q141" s="59">
        <f t="shared" si="71"/>
        <v>0</v>
      </c>
      <c r="R141" s="52">
        <f t="shared" si="73"/>
        <v>0</v>
      </c>
      <c r="S141" s="52">
        <f t="shared" si="74"/>
        <v>0</v>
      </c>
      <c r="T141" s="99"/>
      <c r="U141" s="9"/>
    </row>
    <row r="142" spans="1:21" x14ac:dyDescent="0.25">
      <c r="B142" s="8"/>
      <c r="U142" s="9"/>
    </row>
    <row r="143" spans="1:21" ht="15.75" thickBot="1" x14ac:dyDescent="0.3">
      <c r="B143" s="25" t="s">
        <v>145</v>
      </c>
      <c r="C143" s="36"/>
      <c r="D143" s="36"/>
      <c r="E143" s="48">
        <f t="shared" ref="E143:S143" si="75">SUM(E132:E141)</f>
        <v>0</v>
      </c>
      <c r="F143" s="48">
        <f t="shared" si="75"/>
        <v>0</v>
      </c>
      <c r="G143" s="48">
        <f t="shared" si="75"/>
        <v>0</v>
      </c>
      <c r="H143" s="48">
        <f t="shared" si="75"/>
        <v>0</v>
      </c>
      <c r="I143" s="48">
        <f t="shared" si="75"/>
        <v>0</v>
      </c>
      <c r="J143" s="48">
        <f t="shared" si="75"/>
        <v>0</v>
      </c>
      <c r="K143" s="48">
        <f t="shared" si="75"/>
        <v>0</v>
      </c>
      <c r="L143" s="48">
        <f t="shared" si="75"/>
        <v>0</v>
      </c>
      <c r="M143" s="48">
        <f t="shared" si="75"/>
        <v>0</v>
      </c>
      <c r="N143" s="48">
        <f t="shared" si="75"/>
        <v>0</v>
      </c>
      <c r="O143" s="48">
        <f t="shared" si="75"/>
        <v>0</v>
      </c>
      <c r="P143" s="48">
        <f t="shared" si="75"/>
        <v>0</v>
      </c>
      <c r="Q143" s="48">
        <f t="shared" si="75"/>
        <v>0</v>
      </c>
      <c r="R143" s="48">
        <f t="shared" si="75"/>
        <v>0</v>
      </c>
      <c r="S143" s="48">
        <f t="shared" si="75"/>
        <v>0</v>
      </c>
      <c r="T143" s="49"/>
      <c r="U143" s="9"/>
    </row>
    <row r="144" spans="1:21" ht="16.5" thickTop="1" thickBot="1" x14ac:dyDescent="0.3">
      <c r="B144" s="126"/>
      <c r="C144" s="127"/>
      <c r="D144" s="127"/>
      <c r="E144" s="128"/>
      <c r="F144" s="128"/>
      <c r="G144" s="128"/>
      <c r="H144" s="128"/>
      <c r="I144" s="128"/>
      <c r="J144" s="128"/>
      <c r="K144" s="128"/>
      <c r="L144" s="128"/>
      <c r="M144" s="128"/>
      <c r="N144" s="128"/>
      <c r="O144" s="128"/>
      <c r="P144" s="128"/>
      <c r="Q144" s="128"/>
      <c r="R144" s="128"/>
      <c r="S144" s="128"/>
      <c r="T144" s="128"/>
      <c r="U144" s="19"/>
    </row>
    <row r="145" spans="1:21" x14ac:dyDescent="0.25">
      <c r="B145" s="129"/>
      <c r="C145" s="130"/>
      <c r="D145" s="130"/>
      <c r="E145" s="131"/>
      <c r="F145" s="131"/>
      <c r="G145" s="131"/>
      <c r="H145" s="131"/>
      <c r="I145" s="131"/>
      <c r="J145" s="131"/>
      <c r="K145" s="131"/>
      <c r="L145" s="131"/>
      <c r="M145" s="131"/>
      <c r="N145" s="131"/>
      <c r="O145" s="131"/>
      <c r="P145" s="131"/>
      <c r="Q145" s="131"/>
      <c r="R145" s="131"/>
      <c r="S145" s="131"/>
      <c r="T145" s="131"/>
      <c r="U145" s="7"/>
    </row>
    <row r="146" spans="1:21" x14ac:dyDescent="0.25">
      <c r="B146" s="25"/>
      <c r="C146" s="36"/>
      <c r="D146" s="36"/>
      <c r="E146" s="242" t="s">
        <v>146</v>
      </c>
      <c r="F146" s="242"/>
      <c r="G146" s="242"/>
      <c r="H146" s="242"/>
      <c r="I146" s="242"/>
      <c r="J146" s="242"/>
      <c r="K146" s="242"/>
      <c r="L146" s="242"/>
      <c r="M146" s="242"/>
      <c r="N146" s="242"/>
      <c r="O146" s="242"/>
      <c r="P146" s="242"/>
      <c r="Q146" s="242"/>
      <c r="R146" s="242"/>
      <c r="S146" s="242"/>
      <c r="T146" s="49"/>
      <c r="U146" s="9"/>
    </row>
    <row r="147" spans="1:21" x14ac:dyDescent="0.25">
      <c r="B147" s="25"/>
      <c r="C147" s="36"/>
      <c r="D147" s="36"/>
      <c r="E147" s="36"/>
      <c r="F147" s="36"/>
      <c r="G147" s="36"/>
      <c r="H147" s="36"/>
      <c r="I147" s="36"/>
      <c r="J147" s="36"/>
      <c r="K147" s="36"/>
      <c r="L147" s="36"/>
      <c r="M147" s="36"/>
      <c r="N147" s="36"/>
      <c r="O147" s="36"/>
      <c r="P147" s="36"/>
      <c r="Q147" s="36"/>
      <c r="R147" s="36"/>
      <c r="S147" s="36"/>
      <c r="T147" s="49"/>
      <c r="U147" s="151"/>
    </row>
    <row r="148" spans="1:21" x14ac:dyDescent="0.25">
      <c r="B148" s="25"/>
      <c r="C148" s="36"/>
      <c r="D148" s="36"/>
      <c r="E148" s="76" t="str">
        <f t="shared" ref="E148:S148" si="76">E10</f>
        <v>Year 0</v>
      </c>
      <c r="F148" s="76" t="str">
        <f t="shared" si="76"/>
        <v>Year 0</v>
      </c>
      <c r="G148" s="76" t="str">
        <f t="shared" si="76"/>
        <v>Year 0</v>
      </c>
      <c r="H148" s="76" t="str">
        <f t="shared" si="76"/>
        <v>Year 0</v>
      </c>
      <c r="I148" s="76" t="str">
        <f t="shared" si="76"/>
        <v>Year 0</v>
      </c>
      <c r="J148" s="76" t="str">
        <f t="shared" si="76"/>
        <v>Year 0</v>
      </c>
      <c r="K148" s="76" t="str">
        <f t="shared" si="76"/>
        <v>Year 0</v>
      </c>
      <c r="L148" s="76" t="str">
        <f t="shared" si="76"/>
        <v>Year 0</v>
      </c>
      <c r="M148" s="76" t="str">
        <f t="shared" si="76"/>
        <v>Year 0</v>
      </c>
      <c r="N148" s="76" t="str">
        <f t="shared" si="76"/>
        <v>Year 0</v>
      </c>
      <c r="O148" s="76" t="str">
        <f t="shared" si="76"/>
        <v>Year 0</v>
      </c>
      <c r="P148" s="76" t="str">
        <f t="shared" si="76"/>
        <v>Year 0</v>
      </c>
      <c r="Q148" s="76" t="str">
        <f t="shared" si="76"/>
        <v>Year 0</v>
      </c>
      <c r="R148" s="76" t="str">
        <f t="shared" si="76"/>
        <v>Year 0</v>
      </c>
      <c r="S148" s="76" t="str">
        <f t="shared" si="76"/>
        <v>Year 0</v>
      </c>
      <c r="T148" s="66"/>
      <c r="U148" s="151"/>
    </row>
    <row r="149" spans="1:21" x14ac:dyDescent="0.25">
      <c r="B149" s="25"/>
      <c r="C149" s="36"/>
      <c r="D149" s="36"/>
      <c r="E149" s="67" t="str">
        <f t="shared" ref="E149:S149" si="77">E11</f>
        <v>2023-24</v>
      </c>
      <c r="F149" s="67" t="str">
        <f t="shared" si="77"/>
        <v>2023-24</v>
      </c>
      <c r="G149" s="67" t="str">
        <f t="shared" si="77"/>
        <v>2023-24</v>
      </c>
      <c r="H149" s="67" t="str">
        <f t="shared" si="77"/>
        <v>2023-24</v>
      </c>
      <c r="I149" s="67" t="str">
        <f t="shared" si="77"/>
        <v>2023-24</v>
      </c>
      <c r="J149" s="67" t="str">
        <f t="shared" si="77"/>
        <v>2023-24</v>
      </c>
      <c r="K149" s="67" t="str">
        <f t="shared" si="77"/>
        <v>2023-24</v>
      </c>
      <c r="L149" s="67" t="str">
        <f t="shared" si="77"/>
        <v>2023-24</v>
      </c>
      <c r="M149" s="67" t="str">
        <f t="shared" si="77"/>
        <v>2023-24</v>
      </c>
      <c r="N149" s="67" t="str">
        <f t="shared" si="77"/>
        <v>2023-24</v>
      </c>
      <c r="O149" s="67" t="str">
        <f t="shared" si="77"/>
        <v>2023-24</v>
      </c>
      <c r="P149" s="67" t="str">
        <f t="shared" si="77"/>
        <v>2023-24</v>
      </c>
      <c r="Q149" s="67" t="str">
        <f t="shared" si="77"/>
        <v>2023-24</v>
      </c>
      <c r="R149" s="67" t="str">
        <f t="shared" si="77"/>
        <v>2023-24</v>
      </c>
      <c r="S149" s="67" t="str">
        <f t="shared" si="77"/>
        <v>2023-24</v>
      </c>
      <c r="T149" s="78"/>
      <c r="U149" s="151"/>
    </row>
    <row r="150" spans="1:21" x14ac:dyDescent="0.25">
      <c r="A150" s="39"/>
      <c r="B150" s="29"/>
      <c r="C150" s="36"/>
      <c r="D150" s="2"/>
      <c r="E150" s="67" t="str">
        <f t="shared" ref="E150:S150" si="78">E12</f>
        <v>Total Budget</v>
      </c>
      <c r="F150" s="67" t="str">
        <f t="shared" si="78"/>
        <v>July</v>
      </c>
      <c r="G150" s="67" t="str">
        <f t="shared" si="78"/>
        <v>August</v>
      </c>
      <c r="H150" s="67" t="str">
        <f t="shared" si="78"/>
        <v>September</v>
      </c>
      <c r="I150" s="67" t="str">
        <f t="shared" si="78"/>
        <v>October</v>
      </c>
      <c r="J150" s="67" t="str">
        <f t="shared" si="78"/>
        <v>November</v>
      </c>
      <c r="K150" s="67" t="str">
        <f t="shared" si="78"/>
        <v>December</v>
      </c>
      <c r="L150" s="67" t="str">
        <f t="shared" si="78"/>
        <v>January</v>
      </c>
      <c r="M150" s="67" t="str">
        <f t="shared" si="78"/>
        <v>February</v>
      </c>
      <c r="N150" s="67" t="str">
        <f t="shared" si="78"/>
        <v>March</v>
      </c>
      <c r="O150" s="67" t="str">
        <f t="shared" si="78"/>
        <v>April</v>
      </c>
      <c r="P150" s="67" t="str">
        <f t="shared" si="78"/>
        <v>May</v>
      </c>
      <c r="Q150" s="67" t="str">
        <f t="shared" si="78"/>
        <v>June</v>
      </c>
      <c r="R150" s="67" t="str">
        <f t="shared" si="78"/>
        <v>Total</v>
      </c>
      <c r="S150" s="67" t="str">
        <f t="shared" si="78"/>
        <v>AR/AP</v>
      </c>
      <c r="T150" s="38"/>
      <c r="U150" s="9"/>
    </row>
    <row r="151" spans="1:21" hidden="1" x14ac:dyDescent="0.25">
      <c r="A151" s="39"/>
      <c r="B151" s="29"/>
      <c r="C151" s="39"/>
      <c r="D151" s="2"/>
      <c r="E151" s="69" t="e">
        <f>100%+E150</f>
        <v>#VALUE!</v>
      </c>
      <c r="F151" s="69" t="e">
        <f>E151*(1+F150)</f>
        <v>#VALUE!</v>
      </c>
      <c r="G151" s="69" t="e">
        <f t="shared" ref="G151:M151" si="79">F151*(1+G150)</f>
        <v>#VALUE!</v>
      </c>
      <c r="H151" s="69" t="e">
        <f t="shared" si="79"/>
        <v>#VALUE!</v>
      </c>
      <c r="I151" s="69" t="e">
        <f t="shared" si="79"/>
        <v>#VALUE!</v>
      </c>
      <c r="J151" s="69" t="e">
        <f t="shared" si="79"/>
        <v>#VALUE!</v>
      </c>
      <c r="K151" s="69" t="e">
        <f t="shared" si="79"/>
        <v>#VALUE!</v>
      </c>
      <c r="L151" s="69" t="e">
        <f t="shared" si="79"/>
        <v>#VALUE!</v>
      </c>
      <c r="M151" s="69" t="e">
        <f t="shared" si="79"/>
        <v>#VALUE!</v>
      </c>
      <c r="N151" s="69"/>
      <c r="O151" s="69"/>
      <c r="P151" s="69"/>
      <c r="Q151" s="69"/>
      <c r="R151" s="69"/>
      <c r="S151" s="69" t="e">
        <f>M151*(1+S150)</f>
        <v>#VALUE!</v>
      </c>
      <c r="T151" s="69"/>
      <c r="U151" s="9"/>
    </row>
    <row r="152" spans="1:21" x14ac:dyDescent="0.25">
      <c r="B152" s="25"/>
      <c r="C152" s="36"/>
      <c r="D152" s="36"/>
      <c r="E152" s="49"/>
      <c r="F152" s="49"/>
      <c r="G152" s="49"/>
      <c r="H152" s="49"/>
      <c r="I152" s="49"/>
      <c r="J152" s="49"/>
      <c r="K152" s="49"/>
      <c r="L152" s="49"/>
      <c r="M152" s="49"/>
      <c r="N152" s="49"/>
      <c r="O152" s="49"/>
      <c r="P152" s="49"/>
      <c r="Q152" s="49"/>
      <c r="R152" s="49"/>
      <c r="S152" s="49"/>
      <c r="T152" s="49"/>
      <c r="U152" s="9"/>
    </row>
    <row r="153" spans="1:21" x14ac:dyDescent="0.25">
      <c r="B153" s="25" t="s">
        <v>148</v>
      </c>
      <c r="C153" s="36"/>
      <c r="D153" s="36"/>
      <c r="E153" s="49"/>
      <c r="F153" s="49"/>
      <c r="G153" s="49"/>
      <c r="H153" s="49"/>
      <c r="I153" s="49"/>
      <c r="J153" s="49"/>
      <c r="K153" s="49"/>
      <c r="L153" s="49"/>
      <c r="M153" s="49"/>
      <c r="N153" s="49"/>
      <c r="O153" s="49"/>
      <c r="P153" s="49"/>
      <c r="Q153" s="49"/>
      <c r="R153" s="49"/>
      <c r="S153" s="49"/>
      <c r="T153" s="41" t="s">
        <v>105</v>
      </c>
      <c r="U153" s="9"/>
    </row>
    <row r="154" spans="1:21" x14ac:dyDescent="0.25">
      <c r="B154" s="29" t="str">
        <f>'3) Pre-Opening Budget'!B123</f>
        <v>Professional Development</v>
      </c>
      <c r="C154" s="83"/>
      <c r="E154" s="75">
        <f>'3) Pre-Opening Budget'!E123</f>
        <v>0</v>
      </c>
      <c r="F154" s="59">
        <f>$E154/12</f>
        <v>0</v>
      </c>
      <c r="G154" s="59">
        <f t="shared" ref="G154:Q162" si="80">$E154/12</f>
        <v>0</v>
      </c>
      <c r="H154" s="59">
        <f t="shared" si="80"/>
        <v>0</v>
      </c>
      <c r="I154" s="59">
        <f t="shared" si="80"/>
        <v>0</v>
      </c>
      <c r="J154" s="59">
        <f t="shared" si="80"/>
        <v>0</v>
      </c>
      <c r="K154" s="59">
        <f t="shared" si="80"/>
        <v>0</v>
      </c>
      <c r="L154" s="59">
        <f t="shared" si="80"/>
        <v>0</v>
      </c>
      <c r="M154" s="59">
        <f t="shared" si="80"/>
        <v>0</v>
      </c>
      <c r="N154" s="59">
        <f t="shared" si="80"/>
        <v>0</v>
      </c>
      <c r="O154" s="59">
        <f t="shared" si="80"/>
        <v>0</v>
      </c>
      <c r="P154" s="59">
        <f t="shared" si="80"/>
        <v>0</v>
      </c>
      <c r="Q154" s="59">
        <f t="shared" si="80"/>
        <v>0</v>
      </c>
      <c r="R154" s="52">
        <f>SUM(F154:Q154)</f>
        <v>0</v>
      </c>
      <c r="S154" s="52">
        <f>E154-R154</f>
        <v>0</v>
      </c>
      <c r="T154" s="98" t="s">
        <v>149</v>
      </c>
      <c r="U154" s="9"/>
    </row>
    <row r="155" spans="1:21" x14ac:dyDescent="0.25">
      <c r="B155" s="29" t="str">
        <f>'3) Pre-Opening Budget'!B124</f>
        <v>Financial Services</v>
      </c>
      <c r="C155" s="83"/>
      <c r="E155" s="75">
        <f>'3) Pre-Opening Budget'!E124</f>
        <v>0</v>
      </c>
      <c r="F155" s="59">
        <f t="shared" ref="F155:F168" si="81">$E155/12</f>
        <v>0</v>
      </c>
      <c r="G155" s="59">
        <f t="shared" si="80"/>
        <v>0</v>
      </c>
      <c r="H155" s="59">
        <f t="shared" si="80"/>
        <v>0</v>
      </c>
      <c r="I155" s="59">
        <f t="shared" si="80"/>
        <v>0</v>
      </c>
      <c r="J155" s="59">
        <f t="shared" si="80"/>
        <v>0</v>
      </c>
      <c r="K155" s="59">
        <f t="shared" si="80"/>
        <v>0</v>
      </c>
      <c r="L155" s="59">
        <f t="shared" si="80"/>
        <v>0</v>
      </c>
      <c r="M155" s="59">
        <f t="shared" si="80"/>
        <v>0</v>
      </c>
      <c r="N155" s="59">
        <f t="shared" si="80"/>
        <v>0</v>
      </c>
      <c r="O155" s="59">
        <f t="shared" si="80"/>
        <v>0</v>
      </c>
      <c r="P155" s="59">
        <f t="shared" si="80"/>
        <v>0</v>
      </c>
      <c r="Q155" s="59">
        <f t="shared" si="80"/>
        <v>0</v>
      </c>
      <c r="R155" s="52">
        <f>SUM(F155:Q155)</f>
        <v>0</v>
      </c>
      <c r="S155" s="52">
        <f>E155-R155</f>
        <v>0</v>
      </c>
      <c r="T155" s="98" t="s">
        <v>150</v>
      </c>
      <c r="U155" s="9"/>
    </row>
    <row r="156" spans="1:21" x14ac:dyDescent="0.25">
      <c r="B156" s="29" t="str">
        <f>'3) Pre-Opening Budget'!B125</f>
        <v>Audit Services</v>
      </c>
      <c r="C156" s="83"/>
      <c r="E156" s="75">
        <f>'3) Pre-Opening Budget'!E125</f>
        <v>0</v>
      </c>
      <c r="F156" s="59">
        <f t="shared" si="81"/>
        <v>0</v>
      </c>
      <c r="G156" s="59">
        <f t="shared" si="80"/>
        <v>0</v>
      </c>
      <c r="H156" s="59">
        <f t="shared" si="80"/>
        <v>0</v>
      </c>
      <c r="I156" s="59">
        <f t="shared" si="80"/>
        <v>0</v>
      </c>
      <c r="J156" s="59">
        <f t="shared" si="80"/>
        <v>0</v>
      </c>
      <c r="K156" s="59">
        <f t="shared" si="80"/>
        <v>0</v>
      </c>
      <c r="L156" s="59">
        <f t="shared" si="80"/>
        <v>0</v>
      </c>
      <c r="M156" s="59">
        <f t="shared" si="80"/>
        <v>0</v>
      </c>
      <c r="N156" s="59">
        <f t="shared" si="80"/>
        <v>0</v>
      </c>
      <c r="O156" s="59">
        <f t="shared" si="80"/>
        <v>0</v>
      </c>
      <c r="P156" s="59">
        <f t="shared" si="80"/>
        <v>0</v>
      </c>
      <c r="Q156" s="59">
        <f t="shared" si="80"/>
        <v>0</v>
      </c>
      <c r="R156" s="52">
        <f>SUM(F156:Q156)</f>
        <v>0</v>
      </c>
      <c r="S156" s="52">
        <f>E156-R156</f>
        <v>0</v>
      </c>
      <c r="T156" s="98" t="s">
        <v>151</v>
      </c>
      <c r="U156" s="9"/>
    </row>
    <row r="157" spans="1:21" x14ac:dyDescent="0.25">
      <c r="B157" s="29" t="str">
        <f>'3) Pre-Opening Budget'!B126</f>
        <v>Legal Fees</v>
      </c>
      <c r="C157" s="83"/>
      <c r="E157" s="75">
        <f>'3) Pre-Opening Budget'!E126</f>
        <v>0</v>
      </c>
      <c r="F157" s="59">
        <f t="shared" si="81"/>
        <v>0</v>
      </c>
      <c r="G157" s="59">
        <f t="shared" si="80"/>
        <v>0</v>
      </c>
      <c r="H157" s="59">
        <f t="shared" si="80"/>
        <v>0</v>
      </c>
      <c r="I157" s="59">
        <f t="shared" si="80"/>
        <v>0</v>
      </c>
      <c r="J157" s="59">
        <f t="shared" si="80"/>
        <v>0</v>
      </c>
      <c r="K157" s="59">
        <f t="shared" si="80"/>
        <v>0</v>
      </c>
      <c r="L157" s="59">
        <f t="shared" si="80"/>
        <v>0</v>
      </c>
      <c r="M157" s="59">
        <f t="shared" si="80"/>
        <v>0</v>
      </c>
      <c r="N157" s="59">
        <f t="shared" si="80"/>
        <v>0</v>
      </c>
      <c r="O157" s="59">
        <f t="shared" si="80"/>
        <v>0</v>
      </c>
      <c r="P157" s="59">
        <f t="shared" si="80"/>
        <v>0</v>
      </c>
      <c r="Q157" s="59">
        <f t="shared" si="80"/>
        <v>0</v>
      </c>
      <c r="R157" s="52">
        <f t="shared" ref="R157:R163" si="82">SUM(F157:Q157)</f>
        <v>0</v>
      </c>
      <c r="S157" s="52">
        <f t="shared" ref="S157:S163" si="83">E157-R157</f>
        <v>0</v>
      </c>
      <c r="T157" s="98" t="s">
        <v>152</v>
      </c>
      <c r="U157" s="9"/>
    </row>
    <row r="158" spans="1:21" x14ac:dyDescent="0.25">
      <c r="B158" s="29" t="str">
        <f>'3) Pre-Opening Budget'!B127</f>
        <v>Copier Lease and Usage</v>
      </c>
      <c r="C158" s="83"/>
      <c r="E158" s="75">
        <f>'3) Pre-Opening Budget'!E127</f>
        <v>0</v>
      </c>
      <c r="F158" s="59">
        <f t="shared" si="81"/>
        <v>0</v>
      </c>
      <c r="G158" s="59">
        <f t="shared" si="80"/>
        <v>0</v>
      </c>
      <c r="H158" s="59">
        <f t="shared" si="80"/>
        <v>0</v>
      </c>
      <c r="I158" s="59">
        <f t="shared" si="80"/>
        <v>0</v>
      </c>
      <c r="J158" s="59">
        <f t="shared" si="80"/>
        <v>0</v>
      </c>
      <c r="K158" s="59">
        <f t="shared" si="80"/>
        <v>0</v>
      </c>
      <c r="L158" s="59">
        <f t="shared" si="80"/>
        <v>0</v>
      </c>
      <c r="M158" s="59">
        <f t="shared" si="80"/>
        <v>0</v>
      </c>
      <c r="N158" s="59">
        <f t="shared" si="80"/>
        <v>0</v>
      </c>
      <c r="O158" s="59">
        <f t="shared" si="80"/>
        <v>0</v>
      </c>
      <c r="P158" s="59">
        <f t="shared" si="80"/>
        <v>0</v>
      </c>
      <c r="Q158" s="59">
        <f t="shared" si="80"/>
        <v>0</v>
      </c>
      <c r="R158" s="52">
        <f t="shared" si="82"/>
        <v>0</v>
      </c>
      <c r="S158" s="52">
        <f t="shared" si="83"/>
        <v>0</v>
      </c>
      <c r="T158" s="98" t="s">
        <v>153</v>
      </c>
      <c r="U158" s="9"/>
    </row>
    <row r="159" spans="1:21" x14ac:dyDescent="0.25">
      <c r="B159" s="29" t="str">
        <f>'3) Pre-Opening Budget'!B128</f>
        <v>Internet and Phone Service</v>
      </c>
      <c r="C159" s="83"/>
      <c r="E159" s="75">
        <f>'3) Pre-Opening Budget'!E128</f>
        <v>0</v>
      </c>
      <c r="F159" s="59">
        <f t="shared" si="81"/>
        <v>0</v>
      </c>
      <c r="G159" s="59">
        <f t="shared" si="80"/>
        <v>0</v>
      </c>
      <c r="H159" s="59">
        <f t="shared" si="80"/>
        <v>0</v>
      </c>
      <c r="I159" s="59">
        <f t="shared" si="80"/>
        <v>0</v>
      </c>
      <c r="J159" s="59">
        <f t="shared" si="80"/>
        <v>0</v>
      </c>
      <c r="K159" s="59">
        <f t="shared" si="80"/>
        <v>0</v>
      </c>
      <c r="L159" s="59">
        <f t="shared" si="80"/>
        <v>0</v>
      </c>
      <c r="M159" s="59">
        <f t="shared" si="80"/>
        <v>0</v>
      </c>
      <c r="N159" s="59">
        <f t="shared" si="80"/>
        <v>0</v>
      </c>
      <c r="O159" s="59">
        <f t="shared" si="80"/>
        <v>0</v>
      </c>
      <c r="P159" s="59">
        <f t="shared" si="80"/>
        <v>0</v>
      </c>
      <c r="Q159" s="59">
        <f t="shared" si="80"/>
        <v>0</v>
      </c>
      <c r="R159" s="52">
        <f t="shared" si="82"/>
        <v>0</v>
      </c>
      <c r="S159" s="52">
        <f t="shared" si="83"/>
        <v>0</v>
      </c>
      <c r="T159" s="98" t="s">
        <v>154</v>
      </c>
      <c r="U159" s="9"/>
    </row>
    <row r="160" spans="1:21" x14ac:dyDescent="0.25">
      <c r="B160" s="29" t="str">
        <f>'3) Pre-Opening Budget'!B129</f>
        <v>Cell Phone Service</v>
      </c>
      <c r="C160" s="83"/>
      <c r="E160" s="75">
        <f>'3) Pre-Opening Budget'!E129</f>
        <v>0</v>
      </c>
      <c r="F160" s="59">
        <f t="shared" si="81"/>
        <v>0</v>
      </c>
      <c r="G160" s="59">
        <f t="shared" si="80"/>
        <v>0</v>
      </c>
      <c r="H160" s="59">
        <f t="shared" si="80"/>
        <v>0</v>
      </c>
      <c r="I160" s="59">
        <f t="shared" si="80"/>
        <v>0</v>
      </c>
      <c r="J160" s="59">
        <f t="shared" si="80"/>
        <v>0</v>
      </c>
      <c r="K160" s="59">
        <f t="shared" si="80"/>
        <v>0</v>
      </c>
      <c r="L160" s="59">
        <f t="shared" si="80"/>
        <v>0</v>
      </c>
      <c r="M160" s="59">
        <f t="shared" si="80"/>
        <v>0</v>
      </c>
      <c r="N160" s="59">
        <f t="shared" si="80"/>
        <v>0</v>
      </c>
      <c r="O160" s="59">
        <f t="shared" si="80"/>
        <v>0</v>
      </c>
      <c r="P160" s="59">
        <f t="shared" si="80"/>
        <v>0</v>
      </c>
      <c r="Q160" s="59">
        <f t="shared" si="80"/>
        <v>0</v>
      </c>
      <c r="R160" s="52">
        <f t="shared" si="82"/>
        <v>0</v>
      </c>
      <c r="S160" s="52">
        <f t="shared" si="83"/>
        <v>0</v>
      </c>
      <c r="T160" s="98" t="s">
        <v>155</v>
      </c>
      <c r="U160" s="9"/>
    </row>
    <row r="161" spans="2:21" x14ac:dyDescent="0.25">
      <c r="B161" s="29" t="str">
        <f>'3) Pre-Opening Budget'!B130</f>
        <v>Payroll Services</v>
      </c>
      <c r="C161" s="83"/>
      <c r="E161" s="75">
        <f>'3) Pre-Opening Budget'!E130</f>
        <v>0</v>
      </c>
      <c r="F161" s="59">
        <f t="shared" si="81"/>
        <v>0</v>
      </c>
      <c r="G161" s="59">
        <f t="shared" si="80"/>
        <v>0</v>
      </c>
      <c r="H161" s="59">
        <f t="shared" si="80"/>
        <v>0</v>
      </c>
      <c r="I161" s="59">
        <f t="shared" si="80"/>
        <v>0</v>
      </c>
      <c r="J161" s="59">
        <f t="shared" si="80"/>
        <v>0</v>
      </c>
      <c r="K161" s="59">
        <f t="shared" si="80"/>
        <v>0</v>
      </c>
      <c r="L161" s="59">
        <f t="shared" si="80"/>
        <v>0</v>
      </c>
      <c r="M161" s="59">
        <f t="shared" si="80"/>
        <v>0</v>
      </c>
      <c r="N161" s="59">
        <f t="shared" si="80"/>
        <v>0</v>
      </c>
      <c r="O161" s="59">
        <f t="shared" si="80"/>
        <v>0</v>
      </c>
      <c r="P161" s="59">
        <f t="shared" si="80"/>
        <v>0</v>
      </c>
      <c r="Q161" s="59">
        <f t="shared" si="80"/>
        <v>0</v>
      </c>
      <c r="R161" s="52">
        <f t="shared" si="82"/>
        <v>0</v>
      </c>
      <c r="S161" s="52">
        <f t="shared" si="83"/>
        <v>0</v>
      </c>
      <c r="T161" s="98" t="s">
        <v>156</v>
      </c>
      <c r="U161" s="9"/>
    </row>
    <row r="162" spans="2:21" x14ac:dyDescent="0.25">
      <c r="B162" s="29" t="str">
        <f>'3) Pre-Opening Budget'!B131</f>
        <v>Health Services</v>
      </c>
      <c r="C162" s="83"/>
      <c r="E162" s="75">
        <f>'3) Pre-Opening Budget'!E131</f>
        <v>0</v>
      </c>
      <c r="F162" s="59">
        <f t="shared" si="81"/>
        <v>0</v>
      </c>
      <c r="G162" s="59">
        <f t="shared" si="80"/>
        <v>0</v>
      </c>
      <c r="H162" s="59">
        <f t="shared" si="80"/>
        <v>0</v>
      </c>
      <c r="I162" s="59">
        <f t="shared" si="80"/>
        <v>0</v>
      </c>
      <c r="J162" s="59">
        <f t="shared" si="80"/>
        <v>0</v>
      </c>
      <c r="K162" s="59">
        <f t="shared" si="80"/>
        <v>0</v>
      </c>
      <c r="L162" s="59">
        <f t="shared" si="80"/>
        <v>0</v>
      </c>
      <c r="M162" s="59">
        <f t="shared" si="80"/>
        <v>0</v>
      </c>
      <c r="N162" s="59">
        <f t="shared" si="80"/>
        <v>0</v>
      </c>
      <c r="O162" s="59">
        <f t="shared" ref="G162:Q168" si="84">$E162/12</f>
        <v>0</v>
      </c>
      <c r="P162" s="59">
        <f t="shared" si="84"/>
        <v>0</v>
      </c>
      <c r="Q162" s="59">
        <f t="shared" si="84"/>
        <v>0</v>
      </c>
      <c r="R162" s="52">
        <f t="shared" si="82"/>
        <v>0</v>
      </c>
      <c r="S162" s="52">
        <f t="shared" si="83"/>
        <v>0</v>
      </c>
      <c r="T162" s="98" t="s">
        <v>157</v>
      </c>
      <c r="U162" s="9"/>
    </row>
    <row r="163" spans="2:21" x14ac:dyDescent="0.25">
      <c r="B163" s="29" t="str">
        <f>'3) Pre-Opening Budget'!B132</f>
        <v>Transportation</v>
      </c>
      <c r="C163" s="83"/>
      <c r="E163" s="75">
        <f>'3) Pre-Opening Budget'!E132</f>
        <v>0</v>
      </c>
      <c r="F163" s="59">
        <f t="shared" si="81"/>
        <v>0</v>
      </c>
      <c r="G163" s="59">
        <f t="shared" si="84"/>
        <v>0</v>
      </c>
      <c r="H163" s="59">
        <f t="shared" si="84"/>
        <v>0</v>
      </c>
      <c r="I163" s="59">
        <f t="shared" si="84"/>
        <v>0</v>
      </c>
      <c r="J163" s="59">
        <f t="shared" si="84"/>
        <v>0</v>
      </c>
      <c r="K163" s="59">
        <f t="shared" si="84"/>
        <v>0</v>
      </c>
      <c r="L163" s="59">
        <f t="shared" si="84"/>
        <v>0</v>
      </c>
      <c r="M163" s="59">
        <f t="shared" si="84"/>
        <v>0</v>
      </c>
      <c r="N163" s="59">
        <f t="shared" si="84"/>
        <v>0</v>
      </c>
      <c r="O163" s="59">
        <f t="shared" si="84"/>
        <v>0</v>
      </c>
      <c r="P163" s="59">
        <f t="shared" si="84"/>
        <v>0</v>
      </c>
      <c r="Q163" s="59">
        <f t="shared" si="84"/>
        <v>0</v>
      </c>
      <c r="R163" s="52">
        <f t="shared" si="82"/>
        <v>0</v>
      </c>
      <c r="S163" s="52">
        <f t="shared" si="83"/>
        <v>0</v>
      </c>
      <c r="T163" s="98" t="s">
        <v>158</v>
      </c>
      <c r="U163" s="9"/>
    </row>
    <row r="164" spans="2:21" x14ac:dyDescent="0.25">
      <c r="B164" s="29" t="str">
        <f>'3) Pre-Opening Budget'!B133</f>
        <v>IT Services</v>
      </c>
      <c r="C164" s="83"/>
      <c r="E164" s="75">
        <f>'3) Pre-Opening Budget'!E133</f>
        <v>0</v>
      </c>
      <c r="F164" s="59">
        <f t="shared" si="81"/>
        <v>0</v>
      </c>
      <c r="G164" s="59">
        <f t="shared" si="84"/>
        <v>0</v>
      </c>
      <c r="H164" s="59">
        <f t="shared" si="84"/>
        <v>0</v>
      </c>
      <c r="I164" s="59">
        <f t="shared" si="84"/>
        <v>0</v>
      </c>
      <c r="J164" s="59">
        <f t="shared" si="84"/>
        <v>0</v>
      </c>
      <c r="K164" s="59">
        <f t="shared" si="84"/>
        <v>0</v>
      </c>
      <c r="L164" s="59">
        <f t="shared" si="84"/>
        <v>0</v>
      </c>
      <c r="M164" s="59">
        <f t="shared" si="84"/>
        <v>0</v>
      </c>
      <c r="N164" s="59">
        <f t="shared" si="84"/>
        <v>0</v>
      </c>
      <c r="O164" s="59">
        <f t="shared" si="84"/>
        <v>0</v>
      </c>
      <c r="P164" s="59">
        <f t="shared" si="84"/>
        <v>0</v>
      </c>
      <c r="Q164" s="59">
        <f t="shared" si="84"/>
        <v>0</v>
      </c>
      <c r="R164" s="52">
        <f>SUM(F164:Q164)</f>
        <v>0</v>
      </c>
      <c r="S164" s="52">
        <f>E164-R164</f>
        <v>0</v>
      </c>
      <c r="T164" s="98" t="s">
        <v>159</v>
      </c>
      <c r="U164" s="9"/>
    </row>
    <row r="165" spans="2:21" x14ac:dyDescent="0.25">
      <c r="B165" s="29" t="str">
        <f>'3) Pre-Opening Budget'!B134</f>
        <v>Contracted SPED Services</v>
      </c>
      <c r="C165" s="83"/>
      <c r="E165" s="75">
        <f>'3) Pre-Opening Budget'!E134</f>
        <v>0</v>
      </c>
      <c r="F165" s="59">
        <f t="shared" si="81"/>
        <v>0</v>
      </c>
      <c r="G165" s="59">
        <f t="shared" si="84"/>
        <v>0</v>
      </c>
      <c r="H165" s="59">
        <f t="shared" si="84"/>
        <v>0</v>
      </c>
      <c r="I165" s="59">
        <f t="shared" si="84"/>
        <v>0</v>
      </c>
      <c r="J165" s="59">
        <f t="shared" si="84"/>
        <v>0</v>
      </c>
      <c r="K165" s="59">
        <f t="shared" si="84"/>
        <v>0</v>
      </c>
      <c r="L165" s="59">
        <f t="shared" si="84"/>
        <v>0</v>
      </c>
      <c r="M165" s="59">
        <f t="shared" si="84"/>
        <v>0</v>
      </c>
      <c r="N165" s="59">
        <f t="shared" si="84"/>
        <v>0</v>
      </c>
      <c r="O165" s="59">
        <f t="shared" si="84"/>
        <v>0</v>
      </c>
      <c r="P165" s="59">
        <f t="shared" si="84"/>
        <v>0</v>
      </c>
      <c r="Q165" s="59">
        <f t="shared" si="84"/>
        <v>0</v>
      </c>
      <c r="R165" s="52">
        <f>SUM(F165:Q165)</f>
        <v>0</v>
      </c>
      <c r="S165" s="52">
        <f>E165-R165</f>
        <v>0</v>
      </c>
      <c r="T165" s="98" t="s">
        <v>160</v>
      </c>
      <c r="U165" s="9"/>
    </row>
    <row r="166" spans="2:21" x14ac:dyDescent="0.25">
      <c r="B166" s="29" t="str">
        <f>'3) Pre-Opening Budget'!B135</f>
        <v>Insurance</v>
      </c>
      <c r="C166" s="83"/>
      <c r="E166" s="75">
        <f>'3) Pre-Opening Budget'!E135</f>
        <v>0</v>
      </c>
      <c r="F166" s="59">
        <f t="shared" si="81"/>
        <v>0</v>
      </c>
      <c r="G166" s="59">
        <f t="shared" si="84"/>
        <v>0</v>
      </c>
      <c r="H166" s="59">
        <f t="shared" si="84"/>
        <v>0</v>
      </c>
      <c r="I166" s="59">
        <f t="shared" si="84"/>
        <v>0</v>
      </c>
      <c r="J166" s="59">
        <f t="shared" si="84"/>
        <v>0</v>
      </c>
      <c r="K166" s="59">
        <f t="shared" si="84"/>
        <v>0</v>
      </c>
      <c r="L166" s="59">
        <f t="shared" si="84"/>
        <v>0</v>
      </c>
      <c r="M166" s="59">
        <f t="shared" si="84"/>
        <v>0</v>
      </c>
      <c r="N166" s="59">
        <f t="shared" si="84"/>
        <v>0</v>
      </c>
      <c r="O166" s="59">
        <f t="shared" si="84"/>
        <v>0</v>
      </c>
      <c r="P166" s="59">
        <f t="shared" si="84"/>
        <v>0</v>
      </c>
      <c r="Q166" s="59">
        <f t="shared" si="84"/>
        <v>0</v>
      </c>
      <c r="R166" s="52">
        <f>SUM(F166:Q166)</f>
        <v>0</v>
      </c>
      <c r="S166" s="52">
        <f>E166-R166</f>
        <v>0</v>
      </c>
      <c r="T166" s="98" t="s">
        <v>161</v>
      </c>
      <c r="U166" s="9"/>
    </row>
    <row r="167" spans="2:21" x14ac:dyDescent="0.25">
      <c r="B167" s="29" t="str">
        <f>'3) Pre-Opening Budget'!B136</f>
        <v>Postal Charges</v>
      </c>
      <c r="C167" s="83"/>
      <c r="E167" s="75">
        <f>'3) Pre-Opening Budget'!E136</f>
        <v>0</v>
      </c>
      <c r="F167" s="59">
        <f t="shared" si="81"/>
        <v>0</v>
      </c>
      <c r="G167" s="59">
        <f t="shared" si="84"/>
        <v>0</v>
      </c>
      <c r="H167" s="59">
        <f t="shared" si="84"/>
        <v>0</v>
      </c>
      <c r="I167" s="59">
        <f t="shared" si="84"/>
        <v>0</v>
      </c>
      <c r="J167" s="59">
        <f t="shared" si="84"/>
        <v>0</v>
      </c>
      <c r="K167" s="59">
        <f t="shared" si="84"/>
        <v>0</v>
      </c>
      <c r="L167" s="59">
        <f t="shared" si="84"/>
        <v>0</v>
      </c>
      <c r="M167" s="59">
        <f t="shared" si="84"/>
        <v>0</v>
      </c>
      <c r="N167" s="59">
        <f t="shared" si="84"/>
        <v>0</v>
      </c>
      <c r="O167" s="59">
        <f t="shared" si="84"/>
        <v>0</v>
      </c>
      <c r="P167" s="59">
        <f t="shared" si="84"/>
        <v>0</v>
      </c>
      <c r="Q167" s="59">
        <f t="shared" si="84"/>
        <v>0</v>
      </c>
      <c r="R167" s="52">
        <f t="shared" ref="R167:R168" si="85">SUM(F167:Q167)</f>
        <v>0</v>
      </c>
      <c r="S167" s="52">
        <f t="shared" ref="S167:S168" si="86">E167-R167</f>
        <v>0</v>
      </c>
      <c r="T167" s="98" t="s">
        <v>162</v>
      </c>
      <c r="U167" s="9"/>
    </row>
    <row r="168" spans="2:21" x14ac:dyDescent="0.25">
      <c r="B168" s="29" t="str">
        <f>'3) Pre-Opening Budget'!B137</f>
        <v>Bank Charges</v>
      </c>
      <c r="C168" s="83"/>
      <c r="E168" s="75">
        <f>'3) Pre-Opening Budget'!E137</f>
        <v>0</v>
      </c>
      <c r="F168" s="59">
        <f t="shared" si="81"/>
        <v>0</v>
      </c>
      <c r="G168" s="59">
        <f t="shared" si="84"/>
        <v>0</v>
      </c>
      <c r="H168" s="59">
        <f t="shared" si="84"/>
        <v>0</v>
      </c>
      <c r="I168" s="59">
        <f t="shared" si="84"/>
        <v>0</v>
      </c>
      <c r="J168" s="59">
        <f t="shared" si="84"/>
        <v>0</v>
      </c>
      <c r="K168" s="59">
        <f t="shared" si="84"/>
        <v>0</v>
      </c>
      <c r="L168" s="59">
        <f t="shared" si="84"/>
        <v>0</v>
      </c>
      <c r="M168" s="59">
        <f t="shared" si="84"/>
        <v>0</v>
      </c>
      <c r="N168" s="59">
        <f t="shared" si="84"/>
        <v>0</v>
      </c>
      <c r="O168" s="59">
        <f t="shared" si="84"/>
        <v>0</v>
      </c>
      <c r="P168" s="59">
        <f t="shared" si="84"/>
        <v>0</v>
      </c>
      <c r="Q168" s="59">
        <f t="shared" si="84"/>
        <v>0</v>
      </c>
      <c r="R168" s="52">
        <f t="shared" si="85"/>
        <v>0</v>
      </c>
      <c r="S168" s="52">
        <f t="shared" si="86"/>
        <v>0</v>
      </c>
      <c r="T168" s="98" t="s">
        <v>163</v>
      </c>
      <c r="U168" s="9"/>
    </row>
    <row r="169" spans="2:21" x14ac:dyDescent="0.25">
      <c r="B169" s="25"/>
      <c r="C169" s="36"/>
      <c r="D169" s="36"/>
      <c r="E169" s="49"/>
      <c r="F169" s="49"/>
      <c r="G169" s="49"/>
      <c r="H169" s="49"/>
      <c r="I169" s="49"/>
      <c r="J169" s="49"/>
      <c r="K169" s="49"/>
      <c r="L169" s="49"/>
      <c r="M169" s="49"/>
      <c r="N169" s="49"/>
      <c r="O169" s="49"/>
      <c r="P169" s="49"/>
      <c r="Q169" s="49"/>
      <c r="R169" s="49"/>
      <c r="S169" s="49"/>
      <c r="T169" s="49"/>
      <c r="U169" s="9"/>
    </row>
    <row r="170" spans="2:21" x14ac:dyDescent="0.25">
      <c r="B170" s="25" t="s">
        <v>164</v>
      </c>
      <c r="C170" s="36"/>
      <c r="D170" s="36"/>
      <c r="E170" s="49"/>
      <c r="F170" s="49"/>
      <c r="G170" s="49"/>
      <c r="H170" s="49"/>
      <c r="I170" s="49"/>
      <c r="J170" s="49"/>
      <c r="K170" s="49"/>
      <c r="L170" s="49"/>
      <c r="M170" s="49"/>
      <c r="N170" s="49"/>
      <c r="O170" s="49"/>
      <c r="P170" s="49"/>
      <c r="Q170" s="49"/>
      <c r="R170" s="49"/>
      <c r="S170" s="49"/>
      <c r="T170" s="49"/>
      <c r="U170" s="9"/>
    </row>
    <row r="171" spans="2:21" x14ac:dyDescent="0.25">
      <c r="B171" s="29" t="str">
        <f>'3) Pre-Opening Budget'!B140</f>
        <v>Textbooks and Instructional Supplies</v>
      </c>
      <c r="C171" s="83"/>
      <c r="E171" s="75">
        <f>'3) Pre-Opening Budget'!E140</f>
        <v>0</v>
      </c>
      <c r="F171" s="59">
        <f>$E171/12</f>
        <v>0</v>
      </c>
      <c r="G171" s="59">
        <f t="shared" ref="G171:Q185" si="87">$E171/12</f>
        <v>0</v>
      </c>
      <c r="H171" s="59">
        <f t="shared" si="87"/>
        <v>0</v>
      </c>
      <c r="I171" s="59">
        <f t="shared" si="87"/>
        <v>0</v>
      </c>
      <c r="J171" s="59">
        <f t="shared" si="87"/>
        <v>0</v>
      </c>
      <c r="K171" s="59">
        <f t="shared" si="87"/>
        <v>0</v>
      </c>
      <c r="L171" s="59">
        <f t="shared" si="87"/>
        <v>0</v>
      </c>
      <c r="M171" s="59">
        <f t="shared" si="87"/>
        <v>0</v>
      </c>
      <c r="N171" s="59">
        <f t="shared" si="87"/>
        <v>0</v>
      </c>
      <c r="O171" s="59">
        <f t="shared" si="87"/>
        <v>0</v>
      </c>
      <c r="P171" s="59">
        <f t="shared" si="87"/>
        <v>0</v>
      </c>
      <c r="Q171" s="59">
        <f t="shared" si="87"/>
        <v>0</v>
      </c>
      <c r="R171" s="52">
        <f>SUM(F171:Q171)</f>
        <v>0</v>
      </c>
      <c r="S171" s="52">
        <f>E171-R171</f>
        <v>0</v>
      </c>
      <c r="T171" s="98" t="s">
        <v>165</v>
      </c>
      <c r="U171" s="9"/>
    </row>
    <row r="172" spans="2:21" x14ac:dyDescent="0.25">
      <c r="B172" s="29" t="str">
        <f>'3) Pre-Opening Budget'!B141</f>
        <v>Education Software</v>
      </c>
      <c r="C172" s="83"/>
      <c r="E172" s="75">
        <f>'3) Pre-Opening Budget'!E141</f>
        <v>0</v>
      </c>
      <c r="F172" s="59">
        <f t="shared" ref="F172:F185" si="88">$E172/12</f>
        <v>0</v>
      </c>
      <c r="G172" s="59">
        <f t="shared" si="87"/>
        <v>0</v>
      </c>
      <c r="H172" s="59">
        <f t="shared" si="87"/>
        <v>0</v>
      </c>
      <c r="I172" s="59">
        <f t="shared" si="87"/>
        <v>0</v>
      </c>
      <c r="J172" s="59">
        <f t="shared" si="87"/>
        <v>0</v>
      </c>
      <c r="K172" s="59">
        <f t="shared" si="87"/>
        <v>0</v>
      </c>
      <c r="L172" s="59">
        <f t="shared" si="87"/>
        <v>0</v>
      </c>
      <c r="M172" s="59">
        <f t="shared" si="87"/>
        <v>0</v>
      </c>
      <c r="N172" s="59">
        <f t="shared" si="87"/>
        <v>0</v>
      </c>
      <c r="O172" s="59">
        <f t="shared" si="87"/>
        <v>0</v>
      </c>
      <c r="P172" s="59">
        <f t="shared" si="87"/>
        <v>0</v>
      </c>
      <c r="Q172" s="59">
        <f t="shared" si="87"/>
        <v>0</v>
      </c>
      <c r="R172" s="52">
        <f>SUM(F172:Q172)</f>
        <v>0</v>
      </c>
      <c r="S172" s="52">
        <f>E172-R172</f>
        <v>0</v>
      </c>
      <c r="T172" s="98" t="s">
        <v>166</v>
      </c>
      <c r="U172" s="9"/>
    </row>
    <row r="173" spans="2:21" x14ac:dyDescent="0.25">
      <c r="B173" s="29" t="str">
        <f>'3) Pre-Opening Budget'!B142</f>
        <v>Student Supplies</v>
      </c>
      <c r="C173" s="83"/>
      <c r="E173" s="75">
        <f>'3) Pre-Opening Budget'!E142</f>
        <v>0</v>
      </c>
      <c r="F173" s="59">
        <f t="shared" si="88"/>
        <v>0</v>
      </c>
      <c r="G173" s="59">
        <f t="shared" si="87"/>
        <v>0</v>
      </c>
      <c r="H173" s="59">
        <f t="shared" si="87"/>
        <v>0</v>
      </c>
      <c r="I173" s="59">
        <f t="shared" si="87"/>
        <v>0</v>
      </c>
      <c r="J173" s="59">
        <f t="shared" si="87"/>
        <v>0</v>
      </c>
      <c r="K173" s="59">
        <f t="shared" si="87"/>
        <v>0</v>
      </c>
      <c r="L173" s="59">
        <f t="shared" si="87"/>
        <v>0</v>
      </c>
      <c r="M173" s="59">
        <f t="shared" si="87"/>
        <v>0</v>
      </c>
      <c r="N173" s="59">
        <f t="shared" si="87"/>
        <v>0</v>
      </c>
      <c r="O173" s="59">
        <f t="shared" si="87"/>
        <v>0</v>
      </c>
      <c r="P173" s="59">
        <f t="shared" si="87"/>
        <v>0</v>
      </c>
      <c r="Q173" s="59">
        <f t="shared" si="87"/>
        <v>0</v>
      </c>
      <c r="R173" s="52">
        <f>SUM(F173:Q173)</f>
        <v>0</v>
      </c>
      <c r="S173" s="52">
        <f>E173-R173</f>
        <v>0</v>
      </c>
      <c r="T173" s="98" t="s">
        <v>167</v>
      </c>
      <c r="U173" s="9"/>
    </row>
    <row r="174" spans="2:21" x14ac:dyDescent="0.25">
      <c r="B174" s="29" t="str">
        <f>'3) Pre-Opening Budget'!B143</f>
        <v>Faculty Supplies</v>
      </c>
      <c r="C174" s="83"/>
      <c r="E174" s="75">
        <f>'3) Pre-Opening Budget'!E143</f>
        <v>0</v>
      </c>
      <c r="F174" s="59">
        <f t="shared" si="88"/>
        <v>0</v>
      </c>
      <c r="G174" s="59">
        <f t="shared" si="87"/>
        <v>0</v>
      </c>
      <c r="H174" s="59">
        <f t="shared" si="87"/>
        <v>0</v>
      </c>
      <c r="I174" s="59">
        <f t="shared" si="87"/>
        <v>0</v>
      </c>
      <c r="J174" s="59">
        <f t="shared" si="87"/>
        <v>0</v>
      </c>
      <c r="K174" s="59">
        <f t="shared" si="87"/>
        <v>0</v>
      </c>
      <c r="L174" s="59">
        <f t="shared" si="87"/>
        <v>0</v>
      </c>
      <c r="M174" s="59">
        <f t="shared" si="87"/>
        <v>0</v>
      </c>
      <c r="N174" s="59">
        <f t="shared" si="87"/>
        <v>0</v>
      </c>
      <c r="O174" s="59">
        <f t="shared" si="87"/>
        <v>0</v>
      </c>
      <c r="P174" s="59">
        <f t="shared" si="87"/>
        <v>0</v>
      </c>
      <c r="Q174" s="59">
        <f t="shared" si="87"/>
        <v>0</v>
      </c>
      <c r="R174" s="52">
        <f t="shared" ref="R174:R180" si="89">SUM(F174:Q174)</f>
        <v>0</v>
      </c>
      <c r="S174" s="52">
        <f t="shared" ref="S174:S180" si="90">E174-R174</f>
        <v>0</v>
      </c>
      <c r="T174" s="98" t="s">
        <v>168</v>
      </c>
      <c r="U174" s="9"/>
    </row>
    <row r="175" spans="2:21" x14ac:dyDescent="0.25">
      <c r="B175" s="29" t="str">
        <f>'3) Pre-Opening Budget'!B144</f>
        <v>Library Books</v>
      </c>
      <c r="C175" s="83"/>
      <c r="E175" s="75">
        <f>'3) Pre-Opening Budget'!E144</f>
        <v>0</v>
      </c>
      <c r="F175" s="59">
        <f t="shared" si="88"/>
        <v>0</v>
      </c>
      <c r="G175" s="59">
        <f t="shared" si="87"/>
        <v>0</v>
      </c>
      <c r="H175" s="59">
        <f t="shared" si="87"/>
        <v>0</v>
      </c>
      <c r="I175" s="59">
        <f t="shared" si="87"/>
        <v>0</v>
      </c>
      <c r="J175" s="59">
        <f t="shared" si="87"/>
        <v>0</v>
      </c>
      <c r="K175" s="59">
        <f t="shared" si="87"/>
        <v>0</v>
      </c>
      <c r="L175" s="59">
        <f t="shared" si="87"/>
        <v>0</v>
      </c>
      <c r="M175" s="59">
        <f t="shared" si="87"/>
        <v>0</v>
      </c>
      <c r="N175" s="59">
        <f t="shared" si="87"/>
        <v>0</v>
      </c>
      <c r="O175" s="59">
        <f t="shared" si="87"/>
        <v>0</v>
      </c>
      <c r="P175" s="59">
        <f t="shared" si="87"/>
        <v>0</v>
      </c>
      <c r="Q175" s="59">
        <f t="shared" si="87"/>
        <v>0</v>
      </c>
      <c r="R175" s="52">
        <f t="shared" si="89"/>
        <v>0</v>
      </c>
      <c r="S175" s="52">
        <f t="shared" si="90"/>
        <v>0</v>
      </c>
      <c r="T175" s="98" t="s">
        <v>169</v>
      </c>
      <c r="U175" s="9"/>
    </row>
    <row r="176" spans="2:21" x14ac:dyDescent="0.25">
      <c r="B176" s="29" t="str">
        <f>'3) Pre-Opening Budget'!B145</f>
        <v>Testing &amp; Evaluation</v>
      </c>
      <c r="C176" s="83"/>
      <c r="E176" s="75">
        <f>'3) Pre-Opening Budget'!E145</f>
        <v>0</v>
      </c>
      <c r="F176" s="59">
        <f t="shared" si="88"/>
        <v>0</v>
      </c>
      <c r="G176" s="59">
        <f t="shared" si="87"/>
        <v>0</v>
      </c>
      <c r="H176" s="59">
        <f t="shared" si="87"/>
        <v>0</v>
      </c>
      <c r="I176" s="59">
        <f t="shared" si="87"/>
        <v>0</v>
      </c>
      <c r="J176" s="59">
        <f t="shared" si="87"/>
        <v>0</v>
      </c>
      <c r="K176" s="59">
        <f t="shared" si="87"/>
        <v>0</v>
      </c>
      <c r="L176" s="59">
        <f t="shared" si="87"/>
        <v>0</v>
      </c>
      <c r="M176" s="59">
        <f t="shared" si="87"/>
        <v>0</v>
      </c>
      <c r="N176" s="59">
        <f t="shared" si="87"/>
        <v>0</v>
      </c>
      <c r="O176" s="59">
        <f t="shared" si="87"/>
        <v>0</v>
      </c>
      <c r="P176" s="59">
        <f t="shared" si="87"/>
        <v>0</v>
      </c>
      <c r="Q176" s="59">
        <f t="shared" si="87"/>
        <v>0</v>
      </c>
      <c r="R176" s="52">
        <f t="shared" si="89"/>
        <v>0</v>
      </c>
      <c r="S176" s="52">
        <f t="shared" si="90"/>
        <v>0</v>
      </c>
      <c r="T176" s="98" t="s">
        <v>170</v>
      </c>
      <c r="U176" s="9"/>
    </row>
    <row r="177" spans="2:21" x14ac:dyDescent="0.25">
      <c r="B177" s="29" t="str">
        <f>'3) Pre-Opening Budget'!B146</f>
        <v>Student Laptops</v>
      </c>
      <c r="C177" s="83"/>
      <c r="E177" s="75">
        <f>'3) Pre-Opening Budget'!E146</f>
        <v>0</v>
      </c>
      <c r="F177" s="59">
        <f t="shared" si="88"/>
        <v>0</v>
      </c>
      <c r="G177" s="59">
        <f t="shared" si="87"/>
        <v>0</v>
      </c>
      <c r="H177" s="59">
        <f t="shared" si="87"/>
        <v>0</v>
      </c>
      <c r="I177" s="59">
        <f t="shared" si="87"/>
        <v>0</v>
      </c>
      <c r="J177" s="59">
        <f t="shared" si="87"/>
        <v>0</v>
      </c>
      <c r="K177" s="59">
        <f t="shared" si="87"/>
        <v>0</v>
      </c>
      <c r="L177" s="59">
        <f t="shared" si="87"/>
        <v>0</v>
      </c>
      <c r="M177" s="59">
        <f t="shared" si="87"/>
        <v>0</v>
      </c>
      <c r="N177" s="59">
        <f t="shared" si="87"/>
        <v>0</v>
      </c>
      <c r="O177" s="59">
        <f t="shared" si="87"/>
        <v>0</v>
      </c>
      <c r="P177" s="59">
        <f t="shared" si="87"/>
        <v>0</v>
      </c>
      <c r="Q177" s="59">
        <f t="shared" si="87"/>
        <v>0</v>
      </c>
      <c r="R177" s="52">
        <f t="shared" si="89"/>
        <v>0</v>
      </c>
      <c r="S177" s="52">
        <f t="shared" si="90"/>
        <v>0</v>
      </c>
      <c r="T177" s="98" t="s">
        <v>171</v>
      </c>
      <c r="U177" s="9"/>
    </row>
    <row r="178" spans="2:21" x14ac:dyDescent="0.25">
      <c r="B178" s="29" t="str">
        <f>'3) Pre-Opening Budget'!B147</f>
        <v>Faculty Laptops</v>
      </c>
      <c r="C178" s="83"/>
      <c r="E178" s="75">
        <f>'3) Pre-Opening Budget'!E147</f>
        <v>0</v>
      </c>
      <c r="F178" s="59">
        <f t="shared" si="88"/>
        <v>0</v>
      </c>
      <c r="G178" s="59">
        <f t="shared" si="87"/>
        <v>0</v>
      </c>
      <c r="H178" s="59">
        <f t="shared" si="87"/>
        <v>0</v>
      </c>
      <c r="I178" s="59">
        <f t="shared" si="87"/>
        <v>0</v>
      </c>
      <c r="J178" s="59">
        <f t="shared" si="87"/>
        <v>0</v>
      </c>
      <c r="K178" s="59">
        <f t="shared" si="87"/>
        <v>0</v>
      </c>
      <c r="L178" s="59">
        <f t="shared" si="87"/>
        <v>0</v>
      </c>
      <c r="M178" s="59">
        <f t="shared" si="87"/>
        <v>0</v>
      </c>
      <c r="N178" s="59">
        <f t="shared" si="87"/>
        <v>0</v>
      </c>
      <c r="O178" s="59">
        <f t="shared" si="87"/>
        <v>0</v>
      </c>
      <c r="P178" s="59">
        <f t="shared" si="87"/>
        <v>0</v>
      </c>
      <c r="Q178" s="59">
        <f t="shared" si="87"/>
        <v>0</v>
      </c>
      <c r="R178" s="52">
        <f t="shared" si="89"/>
        <v>0</v>
      </c>
      <c r="S178" s="52">
        <f t="shared" si="90"/>
        <v>0</v>
      </c>
      <c r="T178" s="98" t="s">
        <v>172</v>
      </c>
      <c r="U178" s="9"/>
    </row>
    <row r="179" spans="2:21" x14ac:dyDescent="0.25">
      <c r="B179" s="29" t="str">
        <f>'3) Pre-Opening Budget'!B148</f>
        <v>Office Supplies</v>
      </c>
      <c r="C179" s="83"/>
      <c r="E179" s="75">
        <f>'3) Pre-Opening Budget'!E148</f>
        <v>0</v>
      </c>
      <c r="F179" s="59">
        <f t="shared" si="88"/>
        <v>0</v>
      </c>
      <c r="G179" s="59">
        <f t="shared" si="87"/>
        <v>0</v>
      </c>
      <c r="H179" s="59">
        <f t="shared" si="87"/>
        <v>0</v>
      </c>
      <c r="I179" s="59">
        <f t="shared" si="87"/>
        <v>0</v>
      </c>
      <c r="J179" s="59">
        <f t="shared" si="87"/>
        <v>0</v>
      </c>
      <c r="K179" s="59">
        <f t="shared" si="87"/>
        <v>0</v>
      </c>
      <c r="L179" s="59">
        <f t="shared" si="87"/>
        <v>0</v>
      </c>
      <c r="M179" s="59">
        <f t="shared" si="87"/>
        <v>0</v>
      </c>
      <c r="N179" s="59">
        <f t="shared" si="87"/>
        <v>0</v>
      </c>
      <c r="O179" s="59">
        <f t="shared" si="87"/>
        <v>0</v>
      </c>
      <c r="P179" s="59">
        <f t="shared" si="87"/>
        <v>0</v>
      </c>
      <c r="Q179" s="59">
        <f t="shared" si="87"/>
        <v>0</v>
      </c>
      <c r="R179" s="52">
        <f t="shared" si="89"/>
        <v>0</v>
      </c>
      <c r="S179" s="52">
        <f t="shared" si="90"/>
        <v>0</v>
      </c>
      <c r="T179" s="98" t="s">
        <v>173</v>
      </c>
      <c r="U179" s="9"/>
    </row>
    <row r="180" spans="2:21" x14ac:dyDescent="0.25">
      <c r="B180" s="29" t="str">
        <f>'3) Pre-Opening Budget'!B149</f>
        <v>Printing Paper</v>
      </c>
      <c r="C180" s="83"/>
      <c r="E180" s="75">
        <f>'3) Pre-Opening Budget'!E149</f>
        <v>0</v>
      </c>
      <c r="F180" s="59">
        <f t="shared" si="88"/>
        <v>0</v>
      </c>
      <c r="G180" s="59">
        <f t="shared" si="87"/>
        <v>0</v>
      </c>
      <c r="H180" s="59">
        <f t="shared" si="87"/>
        <v>0</v>
      </c>
      <c r="I180" s="59">
        <f t="shared" si="87"/>
        <v>0</v>
      </c>
      <c r="J180" s="59">
        <f t="shared" si="87"/>
        <v>0</v>
      </c>
      <c r="K180" s="59">
        <f t="shared" si="87"/>
        <v>0</v>
      </c>
      <c r="L180" s="59">
        <f t="shared" si="87"/>
        <v>0</v>
      </c>
      <c r="M180" s="59">
        <f t="shared" si="87"/>
        <v>0</v>
      </c>
      <c r="N180" s="59">
        <f t="shared" si="87"/>
        <v>0</v>
      </c>
      <c r="O180" s="59">
        <f t="shared" si="87"/>
        <v>0</v>
      </c>
      <c r="P180" s="59">
        <f t="shared" si="87"/>
        <v>0</v>
      </c>
      <c r="Q180" s="59">
        <f t="shared" si="87"/>
        <v>0</v>
      </c>
      <c r="R180" s="52">
        <f t="shared" si="89"/>
        <v>0</v>
      </c>
      <c r="S180" s="52">
        <f t="shared" si="90"/>
        <v>0</v>
      </c>
      <c r="T180" s="98" t="s">
        <v>174</v>
      </c>
      <c r="U180" s="9"/>
    </row>
    <row r="181" spans="2:21" x14ac:dyDescent="0.25">
      <c r="B181" s="29" t="str">
        <f>'3) Pre-Opening Budget'!B150</f>
        <v>Marketing Materials</v>
      </c>
      <c r="C181" s="83"/>
      <c r="E181" s="75">
        <f>'3) Pre-Opening Budget'!E150</f>
        <v>0</v>
      </c>
      <c r="F181" s="59">
        <f t="shared" si="88"/>
        <v>0</v>
      </c>
      <c r="G181" s="59">
        <f t="shared" si="87"/>
        <v>0</v>
      </c>
      <c r="H181" s="59">
        <f t="shared" si="87"/>
        <v>0</v>
      </c>
      <c r="I181" s="59">
        <f t="shared" si="87"/>
        <v>0</v>
      </c>
      <c r="J181" s="59">
        <f t="shared" si="87"/>
        <v>0</v>
      </c>
      <c r="K181" s="59">
        <f t="shared" si="87"/>
        <v>0</v>
      </c>
      <c r="L181" s="59">
        <f t="shared" si="87"/>
        <v>0</v>
      </c>
      <c r="M181" s="59">
        <f t="shared" si="87"/>
        <v>0</v>
      </c>
      <c r="N181" s="59">
        <f t="shared" si="87"/>
        <v>0</v>
      </c>
      <c r="O181" s="59">
        <f t="shared" si="87"/>
        <v>0</v>
      </c>
      <c r="P181" s="59">
        <f t="shared" si="87"/>
        <v>0</v>
      </c>
      <c r="Q181" s="59">
        <f t="shared" si="87"/>
        <v>0</v>
      </c>
      <c r="R181" s="52">
        <f>SUM(F181:Q181)</f>
        <v>0</v>
      </c>
      <c r="S181" s="52">
        <f>E181-R181</f>
        <v>0</v>
      </c>
      <c r="T181" s="98" t="s">
        <v>175</v>
      </c>
      <c r="U181" s="9"/>
    </row>
    <row r="182" spans="2:21" x14ac:dyDescent="0.25">
      <c r="B182" s="29" t="str">
        <f>'3) Pre-Opening Budget'!B151</f>
        <v>Student Uniforms</v>
      </c>
      <c r="C182" s="83"/>
      <c r="E182" s="75">
        <f>'3) Pre-Opening Budget'!E151</f>
        <v>0</v>
      </c>
      <c r="F182" s="59">
        <f t="shared" si="88"/>
        <v>0</v>
      </c>
      <c r="G182" s="59">
        <f t="shared" si="87"/>
        <v>0</v>
      </c>
      <c r="H182" s="59">
        <f t="shared" si="87"/>
        <v>0</v>
      </c>
      <c r="I182" s="59">
        <f t="shared" si="87"/>
        <v>0</v>
      </c>
      <c r="J182" s="59">
        <f t="shared" si="87"/>
        <v>0</v>
      </c>
      <c r="K182" s="59">
        <f t="shared" si="87"/>
        <v>0</v>
      </c>
      <c r="L182" s="59">
        <f t="shared" si="87"/>
        <v>0</v>
      </c>
      <c r="M182" s="59">
        <f t="shared" si="87"/>
        <v>0</v>
      </c>
      <c r="N182" s="59">
        <f t="shared" si="87"/>
        <v>0</v>
      </c>
      <c r="O182" s="59">
        <f t="shared" si="87"/>
        <v>0</v>
      </c>
      <c r="P182" s="59">
        <f t="shared" si="87"/>
        <v>0</v>
      </c>
      <c r="Q182" s="59">
        <f t="shared" si="87"/>
        <v>0</v>
      </c>
      <c r="R182" s="52">
        <f>SUM(F182:Q182)</f>
        <v>0</v>
      </c>
      <c r="S182" s="52">
        <f>E182-R182</f>
        <v>0</v>
      </c>
      <c r="T182" s="98" t="s">
        <v>176</v>
      </c>
      <c r="U182" s="9"/>
    </row>
    <row r="183" spans="2:21" x14ac:dyDescent="0.25">
      <c r="B183" s="29" t="str">
        <f>'3) Pre-Opening Budget'!B152</f>
        <v>Gifts &amp; Awards - Students</v>
      </c>
      <c r="C183" s="83"/>
      <c r="E183" s="75">
        <f>'3) Pre-Opening Budget'!E152</f>
        <v>0</v>
      </c>
      <c r="F183" s="59">
        <f t="shared" si="88"/>
        <v>0</v>
      </c>
      <c r="G183" s="59">
        <f t="shared" si="87"/>
        <v>0</v>
      </c>
      <c r="H183" s="59">
        <f t="shared" si="87"/>
        <v>0</v>
      </c>
      <c r="I183" s="59">
        <f t="shared" si="87"/>
        <v>0</v>
      </c>
      <c r="J183" s="59">
        <f t="shared" si="87"/>
        <v>0</v>
      </c>
      <c r="K183" s="59">
        <f t="shared" si="87"/>
        <v>0</v>
      </c>
      <c r="L183" s="59">
        <f t="shared" si="87"/>
        <v>0</v>
      </c>
      <c r="M183" s="59">
        <f t="shared" si="87"/>
        <v>0</v>
      </c>
      <c r="N183" s="59">
        <f t="shared" si="87"/>
        <v>0</v>
      </c>
      <c r="O183" s="59">
        <f t="shared" si="87"/>
        <v>0</v>
      </c>
      <c r="P183" s="59">
        <f t="shared" si="87"/>
        <v>0</v>
      </c>
      <c r="Q183" s="59">
        <f t="shared" si="87"/>
        <v>0</v>
      </c>
      <c r="R183" s="52">
        <f>SUM(F183:Q183)</f>
        <v>0</v>
      </c>
      <c r="S183" s="52">
        <f>E183-R183</f>
        <v>0</v>
      </c>
      <c r="T183" s="98" t="s">
        <v>177</v>
      </c>
      <c r="U183" s="9"/>
    </row>
    <row r="184" spans="2:21" x14ac:dyDescent="0.25">
      <c r="B184" s="29" t="str">
        <f>'3) Pre-Opening Budget'!B153</f>
        <v>Gifts &amp; Awards - Teachers and Staff</v>
      </c>
      <c r="C184" s="83"/>
      <c r="E184" s="75">
        <f>'3) Pre-Opening Budget'!E153</f>
        <v>0</v>
      </c>
      <c r="F184" s="59">
        <f t="shared" si="88"/>
        <v>0</v>
      </c>
      <c r="G184" s="59">
        <f t="shared" si="87"/>
        <v>0</v>
      </c>
      <c r="H184" s="59">
        <f t="shared" si="87"/>
        <v>0</v>
      </c>
      <c r="I184" s="59">
        <f t="shared" si="87"/>
        <v>0</v>
      </c>
      <c r="J184" s="59">
        <f t="shared" si="87"/>
        <v>0</v>
      </c>
      <c r="K184" s="59">
        <f t="shared" si="87"/>
        <v>0</v>
      </c>
      <c r="L184" s="59">
        <f t="shared" si="87"/>
        <v>0</v>
      </c>
      <c r="M184" s="59">
        <f t="shared" si="87"/>
        <v>0</v>
      </c>
      <c r="N184" s="59">
        <f t="shared" si="87"/>
        <v>0</v>
      </c>
      <c r="O184" s="59">
        <f t="shared" si="87"/>
        <v>0</v>
      </c>
      <c r="P184" s="59">
        <f t="shared" si="87"/>
        <v>0</v>
      </c>
      <c r="Q184" s="59">
        <f t="shared" si="87"/>
        <v>0</v>
      </c>
      <c r="R184" s="52">
        <f t="shared" ref="R184:R185" si="91">SUM(F184:Q184)</f>
        <v>0</v>
      </c>
      <c r="S184" s="52">
        <f t="shared" ref="S184:S185" si="92">E184-R184</f>
        <v>0</v>
      </c>
      <c r="T184" s="98" t="s">
        <v>178</v>
      </c>
      <c r="U184" s="9"/>
    </row>
    <row r="185" spans="2:21" x14ac:dyDescent="0.25">
      <c r="B185" s="29" t="str">
        <f>'3) Pre-Opening Budget'!B154</f>
        <v>Health Supplies</v>
      </c>
      <c r="C185" s="83"/>
      <c r="E185" s="75">
        <f>'3) Pre-Opening Budget'!E154</f>
        <v>0</v>
      </c>
      <c r="F185" s="59">
        <f t="shared" si="88"/>
        <v>0</v>
      </c>
      <c r="G185" s="59">
        <f t="shared" si="87"/>
        <v>0</v>
      </c>
      <c r="H185" s="59">
        <f t="shared" si="87"/>
        <v>0</v>
      </c>
      <c r="I185" s="59">
        <f t="shared" si="87"/>
        <v>0</v>
      </c>
      <c r="J185" s="59">
        <f t="shared" si="87"/>
        <v>0</v>
      </c>
      <c r="K185" s="59">
        <f t="shared" si="87"/>
        <v>0</v>
      </c>
      <c r="L185" s="59">
        <f t="shared" si="87"/>
        <v>0</v>
      </c>
      <c r="M185" s="59">
        <f t="shared" si="87"/>
        <v>0</v>
      </c>
      <c r="N185" s="59">
        <f t="shared" si="87"/>
        <v>0</v>
      </c>
      <c r="O185" s="59">
        <f t="shared" si="87"/>
        <v>0</v>
      </c>
      <c r="P185" s="59">
        <f t="shared" si="87"/>
        <v>0</v>
      </c>
      <c r="Q185" s="59">
        <f t="shared" si="87"/>
        <v>0</v>
      </c>
      <c r="R185" s="52">
        <f t="shared" si="91"/>
        <v>0</v>
      </c>
      <c r="S185" s="52">
        <f t="shared" si="92"/>
        <v>0</v>
      </c>
      <c r="T185" s="98" t="s">
        <v>179</v>
      </c>
      <c r="U185" s="9"/>
    </row>
    <row r="186" spans="2:21" ht="15.75" thickBot="1" x14ac:dyDescent="0.3">
      <c r="B186" s="126"/>
      <c r="C186" s="127"/>
      <c r="D186" s="127"/>
      <c r="E186" s="128"/>
      <c r="F186" s="128"/>
      <c r="G186" s="128"/>
      <c r="H186" s="128"/>
      <c r="I186" s="128"/>
      <c r="J186" s="128"/>
      <c r="K186" s="128"/>
      <c r="L186" s="128"/>
      <c r="M186" s="128"/>
      <c r="N186" s="128"/>
      <c r="O186" s="128"/>
      <c r="P186" s="128"/>
      <c r="Q186" s="128"/>
      <c r="R186" s="128"/>
      <c r="S186" s="128"/>
      <c r="T186" s="128"/>
      <c r="U186" s="19"/>
    </row>
    <row r="187" spans="2:21" x14ac:dyDescent="0.25">
      <c r="B187" s="129" t="s">
        <v>180</v>
      </c>
      <c r="C187" s="130"/>
      <c r="D187" s="130"/>
      <c r="E187" s="131"/>
      <c r="F187" s="131"/>
      <c r="G187" s="131"/>
      <c r="H187" s="131"/>
      <c r="I187" s="131"/>
      <c r="J187" s="131"/>
      <c r="K187" s="131"/>
      <c r="L187" s="131"/>
      <c r="M187" s="131"/>
      <c r="N187" s="131"/>
      <c r="O187" s="131"/>
      <c r="P187" s="131"/>
      <c r="Q187" s="131"/>
      <c r="R187" s="131"/>
      <c r="S187" s="131"/>
      <c r="T187" s="131"/>
      <c r="U187" s="7"/>
    </row>
    <row r="188" spans="2:21" x14ac:dyDescent="0.25">
      <c r="B188" s="29" t="str">
        <f>'3) Pre-Opening Budget'!B157</f>
        <v>Rent</v>
      </c>
      <c r="C188" s="83"/>
      <c r="E188" s="75">
        <f>'3) Pre-Opening Budget'!E157</f>
        <v>0</v>
      </c>
      <c r="F188" s="59">
        <f>$E188/12</f>
        <v>0</v>
      </c>
      <c r="G188" s="59">
        <f t="shared" ref="G188:Q202" si="93">$E188/12</f>
        <v>0</v>
      </c>
      <c r="H188" s="59">
        <f t="shared" si="93"/>
        <v>0</v>
      </c>
      <c r="I188" s="59">
        <f t="shared" si="93"/>
        <v>0</v>
      </c>
      <c r="J188" s="59">
        <f t="shared" si="93"/>
        <v>0</v>
      </c>
      <c r="K188" s="59">
        <f t="shared" si="93"/>
        <v>0</v>
      </c>
      <c r="L188" s="59">
        <f t="shared" si="93"/>
        <v>0</v>
      </c>
      <c r="M188" s="59">
        <f t="shared" si="93"/>
        <v>0</v>
      </c>
      <c r="N188" s="59">
        <f t="shared" si="93"/>
        <v>0</v>
      </c>
      <c r="O188" s="59">
        <f t="shared" si="93"/>
        <v>0</v>
      </c>
      <c r="P188" s="59">
        <f t="shared" si="93"/>
        <v>0</v>
      </c>
      <c r="Q188" s="59">
        <f t="shared" si="93"/>
        <v>0</v>
      </c>
      <c r="R188" s="52">
        <f>SUM(F188:Q188)</f>
        <v>0</v>
      </c>
      <c r="S188" s="52">
        <f>E188-R188</f>
        <v>0</v>
      </c>
      <c r="T188" s="98" t="s">
        <v>181</v>
      </c>
      <c r="U188" s="9"/>
    </row>
    <row r="189" spans="2:21" x14ac:dyDescent="0.25">
      <c r="B189" s="29" t="str">
        <f>'3) Pre-Opening Budget'!B158</f>
        <v>Utilities</v>
      </c>
      <c r="C189" s="83"/>
      <c r="E189" s="75">
        <f>'3) Pre-Opening Budget'!E158</f>
        <v>0</v>
      </c>
      <c r="F189" s="59">
        <f t="shared" ref="F189:F202" si="94">$E189/12</f>
        <v>0</v>
      </c>
      <c r="G189" s="59">
        <f t="shared" si="93"/>
        <v>0</v>
      </c>
      <c r="H189" s="59">
        <f t="shared" si="93"/>
        <v>0</v>
      </c>
      <c r="I189" s="59">
        <f t="shared" si="93"/>
        <v>0</v>
      </c>
      <c r="J189" s="59">
        <f t="shared" si="93"/>
        <v>0</v>
      </c>
      <c r="K189" s="59">
        <f t="shared" si="93"/>
        <v>0</v>
      </c>
      <c r="L189" s="59">
        <f t="shared" si="93"/>
        <v>0</v>
      </c>
      <c r="M189" s="59">
        <f t="shared" si="93"/>
        <v>0</v>
      </c>
      <c r="N189" s="59">
        <f t="shared" si="93"/>
        <v>0</v>
      </c>
      <c r="O189" s="59">
        <f t="shared" si="93"/>
        <v>0</v>
      </c>
      <c r="P189" s="59">
        <f t="shared" si="93"/>
        <v>0</v>
      </c>
      <c r="Q189" s="59">
        <f t="shared" si="93"/>
        <v>0</v>
      </c>
      <c r="R189" s="52">
        <f>SUM(F189:Q189)</f>
        <v>0</v>
      </c>
      <c r="S189" s="52">
        <f>E189-R189</f>
        <v>0</v>
      </c>
      <c r="T189" s="98" t="s">
        <v>182</v>
      </c>
      <c r="U189" s="9"/>
    </row>
    <row r="190" spans="2:21" x14ac:dyDescent="0.25">
      <c r="B190" s="29" t="str">
        <f>'3) Pre-Opening Budget'!B159</f>
        <v xml:space="preserve">Custodial </v>
      </c>
      <c r="C190" s="83"/>
      <c r="E190" s="75">
        <f>'3) Pre-Opening Budget'!E159</f>
        <v>0</v>
      </c>
      <c r="F190" s="59">
        <f t="shared" si="94"/>
        <v>0</v>
      </c>
      <c r="G190" s="59">
        <f t="shared" si="93"/>
        <v>0</v>
      </c>
      <c r="H190" s="59">
        <f t="shared" si="93"/>
        <v>0</v>
      </c>
      <c r="I190" s="59">
        <f t="shared" si="93"/>
        <v>0</v>
      </c>
      <c r="J190" s="59">
        <f t="shared" si="93"/>
        <v>0</v>
      </c>
      <c r="K190" s="59">
        <f t="shared" si="93"/>
        <v>0</v>
      </c>
      <c r="L190" s="59">
        <f t="shared" si="93"/>
        <v>0</v>
      </c>
      <c r="M190" s="59">
        <f t="shared" si="93"/>
        <v>0</v>
      </c>
      <c r="N190" s="59">
        <f t="shared" si="93"/>
        <v>0</v>
      </c>
      <c r="O190" s="59">
        <f t="shared" si="93"/>
        <v>0</v>
      </c>
      <c r="P190" s="59">
        <f t="shared" si="93"/>
        <v>0</v>
      </c>
      <c r="Q190" s="59">
        <f t="shared" si="93"/>
        <v>0</v>
      </c>
      <c r="R190" s="52">
        <f>SUM(F190:Q190)</f>
        <v>0</v>
      </c>
      <c r="S190" s="52">
        <f>E190-R190</f>
        <v>0</v>
      </c>
      <c r="T190" s="98" t="s">
        <v>183</v>
      </c>
      <c r="U190" s="9"/>
    </row>
    <row r="191" spans="2:21" x14ac:dyDescent="0.25">
      <c r="B191" s="29" t="str">
        <f>'3) Pre-Opening Budget'!B160</f>
        <v>Waste</v>
      </c>
      <c r="C191" s="83"/>
      <c r="E191" s="75">
        <f>'3) Pre-Opening Budget'!E160</f>
        <v>0</v>
      </c>
      <c r="F191" s="59">
        <f t="shared" si="94"/>
        <v>0</v>
      </c>
      <c r="G191" s="59">
        <f t="shared" si="93"/>
        <v>0</v>
      </c>
      <c r="H191" s="59">
        <f t="shared" si="93"/>
        <v>0</v>
      </c>
      <c r="I191" s="59">
        <f t="shared" si="93"/>
        <v>0</v>
      </c>
      <c r="J191" s="59">
        <f t="shared" si="93"/>
        <v>0</v>
      </c>
      <c r="K191" s="59">
        <f t="shared" si="93"/>
        <v>0</v>
      </c>
      <c r="L191" s="59">
        <f t="shared" si="93"/>
        <v>0</v>
      </c>
      <c r="M191" s="59">
        <f t="shared" si="93"/>
        <v>0</v>
      </c>
      <c r="N191" s="59">
        <f t="shared" si="93"/>
        <v>0</v>
      </c>
      <c r="O191" s="59">
        <f t="shared" si="93"/>
        <v>0</v>
      </c>
      <c r="P191" s="59">
        <f t="shared" si="93"/>
        <v>0</v>
      </c>
      <c r="Q191" s="59">
        <f t="shared" si="93"/>
        <v>0</v>
      </c>
      <c r="R191" s="52">
        <f t="shared" ref="R191:R197" si="95">SUM(F191:Q191)</f>
        <v>0</v>
      </c>
      <c r="S191" s="52">
        <f t="shared" ref="S191:S197" si="96">E191-R191</f>
        <v>0</v>
      </c>
      <c r="T191" s="98" t="s">
        <v>184</v>
      </c>
      <c r="U191" s="9"/>
    </row>
    <row r="192" spans="2:21" x14ac:dyDescent="0.25">
      <c r="B192" s="29" t="str">
        <f>'3) Pre-Opening Budget'!B161</f>
        <v>Faculty Furniture</v>
      </c>
      <c r="C192" s="83"/>
      <c r="E192" s="75">
        <f>'3) Pre-Opening Budget'!E161</f>
        <v>0</v>
      </c>
      <c r="F192" s="59">
        <f t="shared" si="94"/>
        <v>0</v>
      </c>
      <c r="G192" s="59">
        <f t="shared" si="93"/>
        <v>0</v>
      </c>
      <c r="H192" s="59">
        <f t="shared" si="93"/>
        <v>0</v>
      </c>
      <c r="I192" s="59">
        <f t="shared" si="93"/>
        <v>0</v>
      </c>
      <c r="J192" s="59">
        <f t="shared" si="93"/>
        <v>0</v>
      </c>
      <c r="K192" s="59">
        <f t="shared" si="93"/>
        <v>0</v>
      </c>
      <c r="L192" s="59">
        <f t="shared" si="93"/>
        <v>0</v>
      </c>
      <c r="M192" s="59">
        <f t="shared" si="93"/>
        <v>0</v>
      </c>
      <c r="N192" s="59">
        <f t="shared" si="93"/>
        <v>0</v>
      </c>
      <c r="O192" s="59">
        <f t="shared" si="93"/>
        <v>0</v>
      </c>
      <c r="P192" s="59">
        <f t="shared" si="93"/>
        <v>0</v>
      </c>
      <c r="Q192" s="59">
        <f t="shared" si="93"/>
        <v>0</v>
      </c>
      <c r="R192" s="52">
        <f t="shared" si="95"/>
        <v>0</v>
      </c>
      <c r="S192" s="52">
        <f t="shared" si="96"/>
        <v>0</v>
      </c>
      <c r="T192" s="98" t="s">
        <v>185</v>
      </c>
      <c r="U192" s="9"/>
    </row>
    <row r="193" spans="2:21" x14ac:dyDescent="0.25">
      <c r="B193" s="29" t="str">
        <f>'3) Pre-Opening Budget'!B162</f>
        <v>Student Furniture</v>
      </c>
      <c r="C193" s="83"/>
      <c r="E193" s="75">
        <f>'3) Pre-Opening Budget'!E162</f>
        <v>0</v>
      </c>
      <c r="F193" s="59">
        <f t="shared" si="94"/>
        <v>0</v>
      </c>
      <c r="G193" s="59">
        <f t="shared" si="93"/>
        <v>0</v>
      </c>
      <c r="H193" s="59">
        <f t="shared" si="93"/>
        <v>0</v>
      </c>
      <c r="I193" s="59">
        <f t="shared" si="93"/>
        <v>0</v>
      </c>
      <c r="J193" s="59">
        <f t="shared" si="93"/>
        <v>0</v>
      </c>
      <c r="K193" s="59">
        <f t="shared" si="93"/>
        <v>0</v>
      </c>
      <c r="L193" s="59">
        <f t="shared" si="93"/>
        <v>0</v>
      </c>
      <c r="M193" s="59">
        <f t="shared" si="93"/>
        <v>0</v>
      </c>
      <c r="N193" s="59">
        <f t="shared" si="93"/>
        <v>0</v>
      </c>
      <c r="O193" s="59">
        <f t="shared" si="93"/>
        <v>0</v>
      </c>
      <c r="P193" s="59">
        <f t="shared" si="93"/>
        <v>0</v>
      </c>
      <c r="Q193" s="59">
        <f t="shared" si="93"/>
        <v>0</v>
      </c>
      <c r="R193" s="52">
        <f t="shared" si="95"/>
        <v>0</v>
      </c>
      <c r="S193" s="52">
        <f t="shared" si="96"/>
        <v>0</v>
      </c>
      <c r="T193" s="98" t="s">
        <v>186</v>
      </c>
      <c r="U193" s="9"/>
    </row>
    <row r="194" spans="2:21" x14ac:dyDescent="0.25">
      <c r="B194" s="29" t="str">
        <f>'3) Pre-Opening Budget'!B163</f>
        <v>Internet/Network Equipment</v>
      </c>
      <c r="C194" s="83"/>
      <c r="E194" s="75">
        <f>'3) Pre-Opening Budget'!E163</f>
        <v>0</v>
      </c>
      <c r="F194" s="59">
        <f t="shared" si="94"/>
        <v>0</v>
      </c>
      <c r="G194" s="59">
        <f t="shared" si="93"/>
        <v>0</v>
      </c>
      <c r="H194" s="59">
        <f t="shared" si="93"/>
        <v>0</v>
      </c>
      <c r="I194" s="59">
        <f t="shared" si="93"/>
        <v>0</v>
      </c>
      <c r="J194" s="59">
        <f t="shared" si="93"/>
        <v>0</v>
      </c>
      <c r="K194" s="59">
        <f t="shared" si="93"/>
        <v>0</v>
      </c>
      <c r="L194" s="59">
        <f t="shared" si="93"/>
        <v>0</v>
      </c>
      <c r="M194" s="59">
        <f t="shared" si="93"/>
        <v>0</v>
      </c>
      <c r="N194" s="59">
        <f t="shared" si="93"/>
        <v>0</v>
      </c>
      <c r="O194" s="59">
        <f t="shared" si="93"/>
        <v>0</v>
      </c>
      <c r="P194" s="59">
        <f t="shared" si="93"/>
        <v>0</v>
      </c>
      <c r="Q194" s="59">
        <f t="shared" si="93"/>
        <v>0</v>
      </c>
      <c r="R194" s="52">
        <f t="shared" si="95"/>
        <v>0</v>
      </c>
      <c r="S194" s="52">
        <f t="shared" si="96"/>
        <v>0</v>
      </c>
      <c r="T194" s="98" t="s">
        <v>187</v>
      </c>
      <c r="U194" s="9"/>
    </row>
    <row r="195" spans="2:21" x14ac:dyDescent="0.25">
      <c r="B195" s="29" t="str">
        <f>'3) Pre-Opening Budget'!B164</f>
        <v>Other Equipment</v>
      </c>
      <c r="C195" s="83"/>
      <c r="E195" s="75">
        <f>'3) Pre-Opening Budget'!E164</f>
        <v>0</v>
      </c>
      <c r="F195" s="59">
        <f t="shared" si="94"/>
        <v>0</v>
      </c>
      <c r="G195" s="59">
        <f t="shared" si="93"/>
        <v>0</v>
      </c>
      <c r="H195" s="59">
        <f t="shared" si="93"/>
        <v>0</v>
      </c>
      <c r="I195" s="59">
        <f t="shared" si="93"/>
        <v>0</v>
      </c>
      <c r="J195" s="59">
        <f t="shared" si="93"/>
        <v>0</v>
      </c>
      <c r="K195" s="59">
        <f t="shared" si="93"/>
        <v>0</v>
      </c>
      <c r="L195" s="59">
        <f t="shared" si="93"/>
        <v>0</v>
      </c>
      <c r="M195" s="59">
        <f t="shared" si="93"/>
        <v>0</v>
      </c>
      <c r="N195" s="59">
        <f t="shared" si="93"/>
        <v>0</v>
      </c>
      <c r="O195" s="59">
        <f t="shared" si="93"/>
        <v>0</v>
      </c>
      <c r="P195" s="59">
        <f t="shared" si="93"/>
        <v>0</v>
      </c>
      <c r="Q195" s="59">
        <f t="shared" si="93"/>
        <v>0</v>
      </c>
      <c r="R195" s="52">
        <f t="shared" si="95"/>
        <v>0</v>
      </c>
      <c r="S195" s="52">
        <f t="shared" si="96"/>
        <v>0</v>
      </c>
      <c r="T195" s="98" t="s">
        <v>188</v>
      </c>
      <c r="U195" s="9"/>
    </row>
    <row r="196" spans="2:21" x14ac:dyDescent="0.25">
      <c r="B196" s="29" t="str">
        <f>'3) Pre-Opening Budget'!B165</f>
        <v>Building Decorum</v>
      </c>
      <c r="C196" s="83"/>
      <c r="E196" s="75">
        <f>'3) Pre-Opening Budget'!E165</f>
        <v>0</v>
      </c>
      <c r="F196" s="59">
        <f t="shared" si="94"/>
        <v>0</v>
      </c>
      <c r="G196" s="59">
        <f t="shared" si="93"/>
        <v>0</v>
      </c>
      <c r="H196" s="59">
        <f t="shared" si="93"/>
        <v>0</v>
      </c>
      <c r="I196" s="59">
        <f t="shared" si="93"/>
        <v>0</v>
      </c>
      <c r="J196" s="59">
        <f t="shared" si="93"/>
        <v>0</v>
      </c>
      <c r="K196" s="59">
        <f t="shared" si="93"/>
        <v>0</v>
      </c>
      <c r="L196" s="59">
        <f t="shared" si="93"/>
        <v>0</v>
      </c>
      <c r="M196" s="59">
        <f t="shared" si="93"/>
        <v>0</v>
      </c>
      <c r="N196" s="59">
        <f t="shared" si="93"/>
        <v>0</v>
      </c>
      <c r="O196" s="59">
        <f t="shared" si="93"/>
        <v>0</v>
      </c>
      <c r="P196" s="59">
        <f t="shared" si="93"/>
        <v>0</v>
      </c>
      <c r="Q196" s="59">
        <f t="shared" si="93"/>
        <v>0</v>
      </c>
      <c r="R196" s="52">
        <f t="shared" si="95"/>
        <v>0</v>
      </c>
      <c r="S196" s="52">
        <f t="shared" si="96"/>
        <v>0</v>
      </c>
      <c r="T196" s="98" t="s">
        <v>189</v>
      </c>
      <c r="U196" s="9"/>
    </row>
    <row r="197" spans="2:21" x14ac:dyDescent="0.25">
      <c r="B197" s="29" t="str">
        <f>'3) Pre-Opening Budget'!B166</f>
        <v>Tenant Improvements</v>
      </c>
      <c r="C197" s="83"/>
      <c r="E197" s="75">
        <f>'3) Pre-Opening Budget'!E166</f>
        <v>0</v>
      </c>
      <c r="F197" s="59">
        <f t="shared" si="94"/>
        <v>0</v>
      </c>
      <c r="G197" s="59">
        <f t="shared" si="93"/>
        <v>0</v>
      </c>
      <c r="H197" s="59">
        <f t="shared" si="93"/>
        <v>0</v>
      </c>
      <c r="I197" s="59">
        <f t="shared" si="93"/>
        <v>0</v>
      </c>
      <c r="J197" s="59">
        <f t="shared" si="93"/>
        <v>0</v>
      </c>
      <c r="K197" s="59">
        <f t="shared" si="93"/>
        <v>0</v>
      </c>
      <c r="L197" s="59">
        <f t="shared" si="93"/>
        <v>0</v>
      </c>
      <c r="M197" s="59">
        <f t="shared" si="93"/>
        <v>0</v>
      </c>
      <c r="N197" s="59">
        <f t="shared" si="93"/>
        <v>0</v>
      </c>
      <c r="O197" s="59">
        <f t="shared" si="93"/>
        <v>0</v>
      </c>
      <c r="P197" s="59">
        <f t="shared" si="93"/>
        <v>0</v>
      </c>
      <c r="Q197" s="59">
        <f t="shared" si="93"/>
        <v>0</v>
      </c>
      <c r="R197" s="52">
        <f t="shared" si="95"/>
        <v>0</v>
      </c>
      <c r="S197" s="52">
        <f t="shared" si="96"/>
        <v>0</v>
      </c>
      <c r="T197" s="98" t="s">
        <v>190</v>
      </c>
      <c r="U197" s="9"/>
    </row>
    <row r="198" spans="2:21" x14ac:dyDescent="0.25">
      <c r="B198" s="29" t="str">
        <f>'3) Pre-Opening Budget'!B167</f>
        <v>Other</v>
      </c>
      <c r="C198" s="83"/>
      <c r="E198" s="75">
        <f>'3) Pre-Opening Budget'!E167</f>
        <v>0</v>
      </c>
      <c r="F198" s="59">
        <f t="shared" si="94"/>
        <v>0</v>
      </c>
      <c r="G198" s="59">
        <f t="shared" si="93"/>
        <v>0</v>
      </c>
      <c r="H198" s="59">
        <f t="shared" si="93"/>
        <v>0</v>
      </c>
      <c r="I198" s="59">
        <f t="shared" si="93"/>
        <v>0</v>
      </c>
      <c r="J198" s="59">
        <f t="shared" si="93"/>
        <v>0</v>
      </c>
      <c r="K198" s="59">
        <f t="shared" si="93"/>
        <v>0</v>
      </c>
      <c r="L198" s="59">
        <f t="shared" si="93"/>
        <v>0</v>
      </c>
      <c r="M198" s="59">
        <f t="shared" si="93"/>
        <v>0</v>
      </c>
      <c r="N198" s="59">
        <f t="shared" si="93"/>
        <v>0</v>
      </c>
      <c r="O198" s="59">
        <f t="shared" si="93"/>
        <v>0</v>
      </c>
      <c r="P198" s="59">
        <f t="shared" si="93"/>
        <v>0</v>
      </c>
      <c r="Q198" s="59">
        <f t="shared" si="93"/>
        <v>0</v>
      </c>
      <c r="R198" s="52">
        <f>SUM(F198:Q198)</f>
        <v>0</v>
      </c>
      <c r="S198" s="52">
        <f>E198-R198</f>
        <v>0</v>
      </c>
      <c r="T198" s="98" t="s">
        <v>110</v>
      </c>
      <c r="U198" s="9"/>
    </row>
    <row r="199" spans="2:21" x14ac:dyDescent="0.25">
      <c r="B199" s="29" t="str">
        <f>'3) Pre-Opening Budget'!B168</f>
        <v>Other</v>
      </c>
      <c r="C199" s="83"/>
      <c r="E199" s="75">
        <f>'3) Pre-Opening Budget'!E168</f>
        <v>0</v>
      </c>
      <c r="F199" s="59">
        <f t="shared" si="94"/>
        <v>0</v>
      </c>
      <c r="G199" s="59">
        <f t="shared" si="93"/>
        <v>0</v>
      </c>
      <c r="H199" s="59">
        <f t="shared" si="93"/>
        <v>0</v>
      </c>
      <c r="I199" s="59">
        <f t="shared" si="93"/>
        <v>0</v>
      </c>
      <c r="J199" s="59">
        <f t="shared" si="93"/>
        <v>0</v>
      </c>
      <c r="K199" s="59">
        <f t="shared" si="93"/>
        <v>0</v>
      </c>
      <c r="L199" s="59">
        <f t="shared" si="93"/>
        <v>0</v>
      </c>
      <c r="M199" s="59">
        <f t="shared" si="93"/>
        <v>0</v>
      </c>
      <c r="N199" s="59">
        <f t="shared" si="93"/>
        <v>0</v>
      </c>
      <c r="O199" s="59">
        <f t="shared" si="93"/>
        <v>0</v>
      </c>
      <c r="P199" s="59">
        <f t="shared" si="93"/>
        <v>0</v>
      </c>
      <c r="Q199" s="59">
        <f t="shared" si="93"/>
        <v>0</v>
      </c>
      <c r="R199" s="52">
        <f>SUM(F199:Q199)</f>
        <v>0</v>
      </c>
      <c r="S199" s="52">
        <f>E199-R199</f>
        <v>0</v>
      </c>
      <c r="T199" s="98" t="s">
        <v>110</v>
      </c>
      <c r="U199" s="9"/>
    </row>
    <row r="200" spans="2:21" x14ac:dyDescent="0.25">
      <c r="B200" s="29" t="str">
        <f>'3) Pre-Opening Budget'!B169</f>
        <v>Other</v>
      </c>
      <c r="C200" s="83"/>
      <c r="E200" s="75">
        <f>'3) Pre-Opening Budget'!E169</f>
        <v>0</v>
      </c>
      <c r="F200" s="59">
        <f t="shared" si="94"/>
        <v>0</v>
      </c>
      <c r="G200" s="59">
        <f t="shared" si="93"/>
        <v>0</v>
      </c>
      <c r="H200" s="59">
        <f t="shared" si="93"/>
        <v>0</v>
      </c>
      <c r="I200" s="59">
        <f t="shared" si="93"/>
        <v>0</v>
      </c>
      <c r="J200" s="59">
        <f t="shared" si="93"/>
        <v>0</v>
      </c>
      <c r="K200" s="59">
        <f t="shared" si="93"/>
        <v>0</v>
      </c>
      <c r="L200" s="59">
        <f t="shared" si="93"/>
        <v>0</v>
      </c>
      <c r="M200" s="59">
        <f t="shared" si="93"/>
        <v>0</v>
      </c>
      <c r="N200" s="59">
        <f t="shared" si="93"/>
        <v>0</v>
      </c>
      <c r="O200" s="59">
        <f t="shared" si="93"/>
        <v>0</v>
      </c>
      <c r="P200" s="59">
        <f t="shared" si="93"/>
        <v>0</v>
      </c>
      <c r="Q200" s="59">
        <f t="shared" si="93"/>
        <v>0</v>
      </c>
      <c r="R200" s="52">
        <f>SUM(F200:Q200)</f>
        <v>0</v>
      </c>
      <c r="S200" s="52">
        <f>E200-R200</f>
        <v>0</v>
      </c>
      <c r="T200" s="98" t="s">
        <v>110</v>
      </c>
      <c r="U200" s="9"/>
    </row>
    <row r="201" spans="2:21" x14ac:dyDescent="0.25">
      <c r="B201" s="29" t="str">
        <f>'3) Pre-Opening Budget'!B170</f>
        <v>Other</v>
      </c>
      <c r="C201" s="83"/>
      <c r="E201" s="75">
        <f>'3) Pre-Opening Budget'!E170</f>
        <v>0</v>
      </c>
      <c r="F201" s="59">
        <f t="shared" si="94"/>
        <v>0</v>
      </c>
      <c r="G201" s="59">
        <f t="shared" si="93"/>
        <v>0</v>
      </c>
      <c r="H201" s="59">
        <f t="shared" si="93"/>
        <v>0</v>
      </c>
      <c r="I201" s="59">
        <f t="shared" si="93"/>
        <v>0</v>
      </c>
      <c r="J201" s="59">
        <f t="shared" si="93"/>
        <v>0</v>
      </c>
      <c r="K201" s="59">
        <f t="shared" si="93"/>
        <v>0</v>
      </c>
      <c r="L201" s="59">
        <f t="shared" si="93"/>
        <v>0</v>
      </c>
      <c r="M201" s="59">
        <f t="shared" si="93"/>
        <v>0</v>
      </c>
      <c r="N201" s="59">
        <f t="shared" si="93"/>
        <v>0</v>
      </c>
      <c r="O201" s="59">
        <f t="shared" si="93"/>
        <v>0</v>
      </c>
      <c r="P201" s="59">
        <f t="shared" si="93"/>
        <v>0</v>
      </c>
      <c r="Q201" s="59">
        <f t="shared" si="93"/>
        <v>0</v>
      </c>
      <c r="R201" s="52">
        <f t="shared" ref="R201:R202" si="97">SUM(F201:Q201)</f>
        <v>0</v>
      </c>
      <c r="S201" s="52">
        <f t="shared" ref="S201:S202" si="98">E201-R201</f>
        <v>0</v>
      </c>
      <c r="T201" s="98" t="s">
        <v>110</v>
      </c>
      <c r="U201" s="9"/>
    </row>
    <row r="202" spans="2:21" x14ac:dyDescent="0.25">
      <c r="B202" s="29" t="str">
        <f>'3) Pre-Opening Budget'!B171</f>
        <v>Other</v>
      </c>
      <c r="C202" s="83"/>
      <c r="E202" s="75">
        <f>'3) Pre-Opening Budget'!E171</f>
        <v>0</v>
      </c>
      <c r="F202" s="59">
        <f t="shared" si="94"/>
        <v>0</v>
      </c>
      <c r="G202" s="59">
        <f t="shared" si="93"/>
        <v>0</v>
      </c>
      <c r="H202" s="59">
        <f t="shared" si="93"/>
        <v>0</v>
      </c>
      <c r="I202" s="59">
        <f t="shared" si="93"/>
        <v>0</v>
      </c>
      <c r="J202" s="59">
        <f t="shared" si="93"/>
        <v>0</v>
      </c>
      <c r="K202" s="59">
        <f t="shared" si="93"/>
        <v>0</v>
      </c>
      <c r="L202" s="59">
        <f t="shared" si="93"/>
        <v>0</v>
      </c>
      <c r="M202" s="59">
        <f t="shared" si="93"/>
        <v>0</v>
      </c>
      <c r="N202" s="59">
        <f t="shared" si="93"/>
        <v>0</v>
      </c>
      <c r="O202" s="59">
        <f t="shared" si="93"/>
        <v>0</v>
      </c>
      <c r="P202" s="59">
        <f t="shared" si="93"/>
        <v>0</v>
      </c>
      <c r="Q202" s="59">
        <f t="shared" si="93"/>
        <v>0</v>
      </c>
      <c r="R202" s="52">
        <f t="shared" si="97"/>
        <v>0</v>
      </c>
      <c r="S202" s="52">
        <f t="shared" si="98"/>
        <v>0</v>
      </c>
      <c r="T202" s="98" t="s">
        <v>110</v>
      </c>
      <c r="U202" s="9"/>
    </row>
    <row r="203" spans="2:21" x14ac:dyDescent="0.25">
      <c r="B203" s="25"/>
      <c r="C203" s="36"/>
      <c r="D203" s="36"/>
      <c r="E203" s="49"/>
      <c r="F203" s="49"/>
      <c r="G203" s="49"/>
      <c r="H203" s="49"/>
      <c r="I203" s="49"/>
      <c r="J203" s="49"/>
      <c r="K203" s="49"/>
      <c r="L203" s="49"/>
      <c r="M203" s="49"/>
      <c r="N203" s="49"/>
      <c r="O203" s="49"/>
      <c r="P203" s="49"/>
      <c r="Q203" s="49"/>
      <c r="R203" s="49"/>
      <c r="S203" s="49"/>
      <c r="T203" s="49"/>
      <c r="U203" s="9"/>
    </row>
    <row r="204" spans="2:21" x14ac:dyDescent="0.25">
      <c r="B204" s="25" t="s">
        <v>191</v>
      </c>
      <c r="C204" s="36"/>
      <c r="D204" s="36"/>
      <c r="E204" s="49"/>
      <c r="F204" s="49"/>
      <c r="G204" s="49"/>
      <c r="H204" s="49"/>
      <c r="I204" s="49"/>
      <c r="J204" s="49"/>
      <c r="K204" s="49"/>
      <c r="L204" s="49"/>
      <c r="M204" s="49"/>
      <c r="N204" s="49"/>
      <c r="O204" s="49"/>
      <c r="P204" s="49"/>
      <c r="Q204" s="49"/>
      <c r="R204" s="49"/>
      <c r="S204" s="49"/>
      <c r="T204" s="49"/>
      <c r="U204" s="9"/>
    </row>
    <row r="205" spans="2:21" x14ac:dyDescent="0.25">
      <c r="B205" s="29" t="str">
        <f>'3) Pre-Opening Budget'!B174</f>
        <v>Staff Recruitment</v>
      </c>
      <c r="C205" s="83"/>
      <c r="E205" s="75">
        <f>'3) Pre-Opening Budget'!E174</f>
        <v>0</v>
      </c>
      <c r="F205" s="59">
        <f>$E205/12</f>
        <v>0</v>
      </c>
      <c r="G205" s="59">
        <f t="shared" ref="G205:Q209" si="99">$E205/12</f>
        <v>0</v>
      </c>
      <c r="H205" s="59">
        <f t="shared" si="99"/>
        <v>0</v>
      </c>
      <c r="I205" s="59">
        <f t="shared" si="99"/>
        <v>0</v>
      </c>
      <c r="J205" s="59">
        <f t="shared" si="99"/>
        <v>0</v>
      </c>
      <c r="K205" s="59">
        <f t="shared" si="99"/>
        <v>0</v>
      </c>
      <c r="L205" s="59">
        <f t="shared" si="99"/>
        <v>0</v>
      </c>
      <c r="M205" s="59">
        <f t="shared" si="99"/>
        <v>0</v>
      </c>
      <c r="N205" s="59">
        <f t="shared" si="99"/>
        <v>0</v>
      </c>
      <c r="O205" s="59">
        <f t="shared" si="99"/>
        <v>0</v>
      </c>
      <c r="P205" s="59">
        <f t="shared" si="99"/>
        <v>0</v>
      </c>
      <c r="Q205" s="59">
        <f t="shared" si="99"/>
        <v>0</v>
      </c>
      <c r="R205" s="52">
        <f>SUM(F205:Q205)</f>
        <v>0</v>
      </c>
      <c r="S205" s="52">
        <f>E205-R205</f>
        <v>0</v>
      </c>
      <c r="T205" s="98" t="s">
        <v>192</v>
      </c>
      <c r="U205" s="9"/>
    </row>
    <row r="206" spans="2:21" x14ac:dyDescent="0.25">
      <c r="B206" s="29" t="str">
        <f>'3) Pre-Opening Budget'!B175</f>
        <v>Student Recruitment &amp; Community Engagement</v>
      </c>
      <c r="C206" s="83"/>
      <c r="E206" s="75">
        <f>'3) Pre-Opening Budget'!E175</f>
        <v>0</v>
      </c>
      <c r="F206" s="59">
        <f t="shared" ref="F206:F209" si="100">$E206/12</f>
        <v>0</v>
      </c>
      <c r="G206" s="59">
        <f t="shared" si="99"/>
        <v>0</v>
      </c>
      <c r="H206" s="59">
        <f t="shared" si="99"/>
        <v>0</v>
      </c>
      <c r="I206" s="59">
        <f t="shared" si="99"/>
        <v>0</v>
      </c>
      <c r="J206" s="59">
        <f t="shared" si="99"/>
        <v>0</v>
      </c>
      <c r="K206" s="59">
        <f t="shared" si="99"/>
        <v>0</v>
      </c>
      <c r="L206" s="59">
        <f t="shared" si="99"/>
        <v>0</v>
      </c>
      <c r="M206" s="59">
        <f t="shared" si="99"/>
        <v>0</v>
      </c>
      <c r="N206" s="59">
        <f t="shared" si="99"/>
        <v>0</v>
      </c>
      <c r="O206" s="59">
        <f t="shared" si="99"/>
        <v>0</v>
      </c>
      <c r="P206" s="59">
        <f t="shared" si="99"/>
        <v>0</v>
      </c>
      <c r="Q206" s="59">
        <f t="shared" si="99"/>
        <v>0</v>
      </c>
      <c r="R206" s="52">
        <f>SUM(F206:Q206)</f>
        <v>0</v>
      </c>
      <c r="S206" s="52">
        <f>E206-R206</f>
        <v>0</v>
      </c>
      <c r="T206" s="98" t="s">
        <v>193</v>
      </c>
      <c r="U206" s="9"/>
    </row>
    <row r="207" spans="2:21" x14ac:dyDescent="0.25">
      <c r="B207" s="29" t="str">
        <f>'3) Pre-Opening Budget'!B176</f>
        <v>Parent &amp; Staff Meetings</v>
      </c>
      <c r="C207" s="83"/>
      <c r="E207" s="75">
        <f>'3) Pre-Opening Budget'!E176</f>
        <v>0</v>
      </c>
      <c r="F207" s="59">
        <f t="shared" si="100"/>
        <v>0</v>
      </c>
      <c r="G207" s="59">
        <f t="shared" si="99"/>
        <v>0</v>
      </c>
      <c r="H207" s="59">
        <f t="shared" si="99"/>
        <v>0</v>
      </c>
      <c r="I207" s="59">
        <f t="shared" si="99"/>
        <v>0</v>
      </c>
      <c r="J207" s="59">
        <f t="shared" si="99"/>
        <v>0</v>
      </c>
      <c r="K207" s="59">
        <f t="shared" si="99"/>
        <v>0</v>
      </c>
      <c r="L207" s="59">
        <f t="shared" si="99"/>
        <v>0</v>
      </c>
      <c r="M207" s="59">
        <f t="shared" si="99"/>
        <v>0</v>
      </c>
      <c r="N207" s="59">
        <f t="shared" si="99"/>
        <v>0</v>
      </c>
      <c r="O207" s="59">
        <f t="shared" si="99"/>
        <v>0</v>
      </c>
      <c r="P207" s="59">
        <f t="shared" si="99"/>
        <v>0</v>
      </c>
      <c r="Q207" s="59">
        <f t="shared" si="99"/>
        <v>0</v>
      </c>
      <c r="R207" s="52">
        <f t="shared" ref="R207:R208" si="101">SUM(F207:Q207)</f>
        <v>0</v>
      </c>
      <c r="S207" s="52">
        <f t="shared" ref="S207:S208" si="102">E207-R207</f>
        <v>0</v>
      </c>
      <c r="T207" s="98" t="s">
        <v>231</v>
      </c>
      <c r="U207" s="9"/>
    </row>
    <row r="208" spans="2:21" x14ac:dyDescent="0.25">
      <c r="B208" s="29" t="str">
        <f>'3) Pre-Opening Budget'!B177</f>
        <v>Authorizer Fee</v>
      </c>
      <c r="C208" s="83"/>
      <c r="E208" s="75">
        <f>'3) Pre-Opening Budget'!E177</f>
        <v>0</v>
      </c>
      <c r="F208" s="59">
        <f t="shared" si="100"/>
        <v>0</v>
      </c>
      <c r="G208" s="59">
        <f t="shared" si="99"/>
        <v>0</v>
      </c>
      <c r="H208" s="59">
        <f t="shared" si="99"/>
        <v>0</v>
      </c>
      <c r="I208" s="59">
        <f t="shared" si="99"/>
        <v>0</v>
      </c>
      <c r="J208" s="59">
        <f t="shared" si="99"/>
        <v>0</v>
      </c>
      <c r="K208" s="59">
        <f t="shared" si="99"/>
        <v>0</v>
      </c>
      <c r="L208" s="59">
        <f t="shared" si="99"/>
        <v>0</v>
      </c>
      <c r="M208" s="59">
        <f t="shared" si="99"/>
        <v>0</v>
      </c>
      <c r="N208" s="59">
        <f t="shared" si="99"/>
        <v>0</v>
      </c>
      <c r="O208" s="59">
        <f t="shared" si="99"/>
        <v>0</v>
      </c>
      <c r="P208" s="59">
        <f t="shared" si="99"/>
        <v>0</v>
      </c>
      <c r="Q208" s="59">
        <f t="shared" si="99"/>
        <v>0</v>
      </c>
      <c r="R208" s="52">
        <f t="shared" si="101"/>
        <v>0</v>
      </c>
      <c r="S208" s="52">
        <f t="shared" si="102"/>
        <v>0</v>
      </c>
      <c r="T208" s="98" t="s">
        <v>232</v>
      </c>
      <c r="U208" s="9"/>
    </row>
    <row r="209" spans="2:21" x14ac:dyDescent="0.25">
      <c r="B209" s="29" t="str">
        <f>'3) Pre-Opening Budget'!B178</f>
        <v>Other</v>
      </c>
      <c r="C209" s="83"/>
      <c r="E209" s="75">
        <f>'3) Pre-Opening Budget'!E178</f>
        <v>0</v>
      </c>
      <c r="F209" s="59">
        <f t="shared" si="100"/>
        <v>0</v>
      </c>
      <c r="G209" s="59">
        <f t="shared" si="99"/>
        <v>0</v>
      </c>
      <c r="H209" s="59">
        <f t="shared" si="99"/>
        <v>0</v>
      </c>
      <c r="I209" s="59">
        <f t="shared" si="99"/>
        <v>0</v>
      </c>
      <c r="J209" s="59">
        <f t="shared" si="99"/>
        <v>0</v>
      </c>
      <c r="K209" s="59">
        <f t="shared" si="99"/>
        <v>0</v>
      </c>
      <c r="L209" s="59">
        <f t="shared" si="99"/>
        <v>0</v>
      </c>
      <c r="M209" s="59">
        <f t="shared" si="99"/>
        <v>0</v>
      </c>
      <c r="N209" s="59">
        <f t="shared" si="99"/>
        <v>0</v>
      </c>
      <c r="O209" s="59">
        <f t="shared" si="99"/>
        <v>0</v>
      </c>
      <c r="P209" s="59">
        <f t="shared" si="99"/>
        <v>0</v>
      </c>
      <c r="Q209" s="59">
        <f t="shared" si="99"/>
        <v>0</v>
      </c>
      <c r="R209" s="52">
        <f>SUM(F209:Q209)</f>
        <v>0</v>
      </c>
      <c r="S209" s="52">
        <f>E209-R209</f>
        <v>0</v>
      </c>
      <c r="T209" s="98" t="s">
        <v>110</v>
      </c>
      <c r="U209" s="9"/>
    </row>
    <row r="210" spans="2:21" x14ac:dyDescent="0.25">
      <c r="B210" s="25"/>
      <c r="C210" s="36"/>
      <c r="D210" s="36"/>
      <c r="E210" s="49"/>
      <c r="F210" s="49"/>
      <c r="G210" s="49"/>
      <c r="H210" s="49"/>
      <c r="I210" s="49"/>
      <c r="J210" s="49"/>
      <c r="K210" s="49"/>
      <c r="L210" s="49"/>
      <c r="M210" s="49"/>
      <c r="N210" s="49"/>
      <c r="O210" s="49"/>
      <c r="P210" s="49"/>
      <c r="Q210" s="49"/>
      <c r="R210" s="49"/>
      <c r="S210" s="49"/>
      <c r="T210" s="104"/>
      <c r="U210" s="9"/>
    </row>
    <row r="211" spans="2:21" x14ac:dyDescent="0.25">
      <c r="B211" s="25" t="s">
        <v>196</v>
      </c>
      <c r="C211" s="36"/>
      <c r="D211" s="36"/>
      <c r="E211" s="49"/>
      <c r="F211" s="49"/>
      <c r="G211" s="49"/>
      <c r="H211" s="49"/>
      <c r="I211" s="49"/>
      <c r="J211" s="49"/>
      <c r="K211" s="49"/>
      <c r="L211" s="49"/>
      <c r="M211" s="49"/>
      <c r="N211" s="49"/>
      <c r="O211" s="49"/>
      <c r="P211" s="49"/>
      <c r="Q211" s="49"/>
      <c r="R211" s="49"/>
      <c r="S211" s="49"/>
      <c r="T211" s="49"/>
      <c r="U211" s="9"/>
    </row>
    <row r="212" spans="2:21" x14ac:dyDescent="0.25">
      <c r="B212" s="29" t="str">
        <f>'3) Pre-Opening Budget'!B181</f>
        <v>Other</v>
      </c>
      <c r="C212" s="83"/>
      <c r="E212" s="52">
        <f>'3) Pre-Opening Budget'!E181</f>
        <v>0</v>
      </c>
      <c r="F212" s="60">
        <f>$E212/12</f>
        <v>0</v>
      </c>
      <c r="G212" s="60">
        <f t="shared" ref="G212:Q216" si="103">$E212/12</f>
        <v>0</v>
      </c>
      <c r="H212" s="60">
        <f t="shared" si="103"/>
        <v>0</v>
      </c>
      <c r="I212" s="60">
        <f t="shared" si="103"/>
        <v>0</v>
      </c>
      <c r="J212" s="60">
        <f t="shared" si="103"/>
        <v>0</v>
      </c>
      <c r="K212" s="60">
        <f t="shared" si="103"/>
        <v>0</v>
      </c>
      <c r="L212" s="60">
        <f t="shared" si="103"/>
        <v>0</v>
      </c>
      <c r="M212" s="60">
        <f t="shared" si="103"/>
        <v>0</v>
      </c>
      <c r="N212" s="60">
        <f t="shared" si="103"/>
        <v>0</v>
      </c>
      <c r="O212" s="60">
        <f t="shared" si="103"/>
        <v>0</v>
      </c>
      <c r="P212" s="60">
        <f t="shared" si="103"/>
        <v>0</v>
      </c>
      <c r="Q212" s="60">
        <f t="shared" si="103"/>
        <v>0</v>
      </c>
      <c r="R212" s="52">
        <f>SUM(F212:Q212)</f>
        <v>0</v>
      </c>
      <c r="S212" s="52">
        <f>E212-R212</f>
        <v>0</v>
      </c>
      <c r="T212" s="98"/>
      <c r="U212" s="9"/>
    </row>
    <row r="213" spans="2:21" x14ac:dyDescent="0.25">
      <c r="B213" s="29" t="str">
        <f>'3) Pre-Opening Budget'!B182</f>
        <v>Other</v>
      </c>
      <c r="C213" s="83"/>
      <c r="E213" s="52">
        <f>'3) Pre-Opening Budget'!E182</f>
        <v>0</v>
      </c>
      <c r="F213" s="60">
        <f t="shared" ref="F213:F216" si="104">$E213/12</f>
        <v>0</v>
      </c>
      <c r="G213" s="60">
        <f t="shared" si="103"/>
        <v>0</v>
      </c>
      <c r="H213" s="60">
        <f t="shared" si="103"/>
        <v>0</v>
      </c>
      <c r="I213" s="60">
        <f t="shared" si="103"/>
        <v>0</v>
      </c>
      <c r="J213" s="60">
        <f t="shared" si="103"/>
        <v>0</v>
      </c>
      <c r="K213" s="60">
        <f t="shared" si="103"/>
        <v>0</v>
      </c>
      <c r="L213" s="60">
        <f t="shared" si="103"/>
        <v>0</v>
      </c>
      <c r="M213" s="60">
        <f t="shared" si="103"/>
        <v>0</v>
      </c>
      <c r="N213" s="60">
        <f t="shared" si="103"/>
        <v>0</v>
      </c>
      <c r="O213" s="60">
        <f t="shared" si="103"/>
        <v>0</v>
      </c>
      <c r="P213" s="60">
        <f t="shared" si="103"/>
        <v>0</v>
      </c>
      <c r="Q213" s="60">
        <f t="shared" si="103"/>
        <v>0</v>
      </c>
      <c r="R213" s="52">
        <f>SUM(F213:Q213)</f>
        <v>0</v>
      </c>
      <c r="S213" s="52">
        <f>E213-R213</f>
        <v>0</v>
      </c>
      <c r="T213" s="98"/>
      <c r="U213" s="9"/>
    </row>
    <row r="214" spans="2:21" x14ac:dyDescent="0.25">
      <c r="B214" s="29" t="str">
        <f>'3) Pre-Opening Budget'!B183</f>
        <v>Other</v>
      </c>
      <c r="C214" s="83"/>
      <c r="E214" s="52">
        <f>'3) Pre-Opening Budget'!E183</f>
        <v>0</v>
      </c>
      <c r="F214" s="60">
        <f t="shared" si="104"/>
        <v>0</v>
      </c>
      <c r="G214" s="60">
        <f t="shared" si="103"/>
        <v>0</v>
      </c>
      <c r="H214" s="60">
        <f t="shared" si="103"/>
        <v>0</v>
      </c>
      <c r="I214" s="60">
        <f t="shared" si="103"/>
        <v>0</v>
      </c>
      <c r="J214" s="60">
        <f t="shared" si="103"/>
        <v>0</v>
      </c>
      <c r="K214" s="60">
        <f t="shared" si="103"/>
        <v>0</v>
      </c>
      <c r="L214" s="60">
        <f t="shared" si="103"/>
        <v>0</v>
      </c>
      <c r="M214" s="60">
        <f t="shared" si="103"/>
        <v>0</v>
      </c>
      <c r="N214" s="60">
        <f t="shared" si="103"/>
        <v>0</v>
      </c>
      <c r="O214" s="60">
        <f t="shared" si="103"/>
        <v>0</v>
      </c>
      <c r="P214" s="60">
        <f t="shared" si="103"/>
        <v>0</v>
      </c>
      <c r="Q214" s="60">
        <f t="shared" si="103"/>
        <v>0</v>
      </c>
      <c r="R214" s="52">
        <f t="shared" ref="R214:R215" si="105">SUM(F214:Q214)</f>
        <v>0</v>
      </c>
      <c r="S214" s="52">
        <f t="shared" ref="S214:S215" si="106">E214-R214</f>
        <v>0</v>
      </c>
      <c r="T214" s="98"/>
      <c r="U214" s="9"/>
    </row>
    <row r="215" spans="2:21" x14ac:dyDescent="0.25">
      <c r="B215" s="29" t="str">
        <f>'3) Pre-Opening Budget'!B184</f>
        <v>Other</v>
      </c>
      <c r="C215" s="83"/>
      <c r="E215" s="52">
        <f>'3) Pre-Opening Budget'!E184</f>
        <v>0</v>
      </c>
      <c r="F215" s="60">
        <f t="shared" si="104"/>
        <v>0</v>
      </c>
      <c r="G215" s="60">
        <f t="shared" si="103"/>
        <v>0</v>
      </c>
      <c r="H215" s="60">
        <f t="shared" si="103"/>
        <v>0</v>
      </c>
      <c r="I215" s="60">
        <f t="shared" si="103"/>
        <v>0</v>
      </c>
      <c r="J215" s="60">
        <f t="shared" si="103"/>
        <v>0</v>
      </c>
      <c r="K215" s="60">
        <f t="shared" si="103"/>
        <v>0</v>
      </c>
      <c r="L215" s="60">
        <f t="shared" si="103"/>
        <v>0</v>
      </c>
      <c r="M215" s="60">
        <f t="shared" si="103"/>
        <v>0</v>
      </c>
      <c r="N215" s="60">
        <f t="shared" si="103"/>
        <v>0</v>
      </c>
      <c r="O215" s="60">
        <f t="shared" si="103"/>
        <v>0</v>
      </c>
      <c r="P215" s="60">
        <f t="shared" si="103"/>
        <v>0</v>
      </c>
      <c r="Q215" s="60">
        <f t="shared" si="103"/>
        <v>0</v>
      </c>
      <c r="R215" s="52">
        <f t="shared" si="105"/>
        <v>0</v>
      </c>
      <c r="S215" s="52">
        <f t="shared" si="106"/>
        <v>0</v>
      </c>
      <c r="T215" s="98"/>
      <c r="U215" s="9"/>
    </row>
    <row r="216" spans="2:21" x14ac:dyDescent="0.25">
      <c r="B216" s="29" t="str">
        <f>'3) Pre-Opening Budget'!B185</f>
        <v>Other</v>
      </c>
      <c r="C216" s="83"/>
      <c r="E216" s="52">
        <f>'3) Pre-Opening Budget'!E185</f>
        <v>0</v>
      </c>
      <c r="F216" s="60">
        <f t="shared" si="104"/>
        <v>0</v>
      </c>
      <c r="G216" s="60">
        <f t="shared" si="103"/>
        <v>0</v>
      </c>
      <c r="H216" s="60">
        <f t="shared" si="103"/>
        <v>0</v>
      </c>
      <c r="I216" s="60">
        <f t="shared" si="103"/>
        <v>0</v>
      </c>
      <c r="J216" s="60">
        <f t="shared" si="103"/>
        <v>0</v>
      </c>
      <c r="K216" s="60">
        <f t="shared" si="103"/>
        <v>0</v>
      </c>
      <c r="L216" s="60">
        <f t="shared" si="103"/>
        <v>0</v>
      </c>
      <c r="M216" s="60">
        <f t="shared" si="103"/>
        <v>0</v>
      </c>
      <c r="N216" s="60">
        <f t="shared" si="103"/>
        <v>0</v>
      </c>
      <c r="O216" s="60">
        <f t="shared" si="103"/>
        <v>0</v>
      </c>
      <c r="P216" s="60">
        <f t="shared" si="103"/>
        <v>0</v>
      </c>
      <c r="Q216" s="60">
        <f t="shared" si="103"/>
        <v>0</v>
      </c>
      <c r="R216" s="52">
        <f>SUM(F216:Q216)</f>
        <v>0</v>
      </c>
      <c r="S216" s="52">
        <f>E216-R216</f>
        <v>0</v>
      </c>
      <c r="T216" s="98"/>
      <c r="U216" s="9"/>
    </row>
    <row r="217" spans="2:21" x14ac:dyDescent="0.25">
      <c r="B217" s="25"/>
      <c r="C217" s="36"/>
      <c r="D217" s="36"/>
      <c r="E217" s="49"/>
      <c r="F217" s="49"/>
      <c r="G217" s="49"/>
      <c r="H217" s="49"/>
      <c r="I217" s="49"/>
      <c r="J217" s="49"/>
      <c r="K217" s="49"/>
      <c r="L217" s="49"/>
      <c r="M217" s="49"/>
      <c r="N217" s="49"/>
      <c r="O217" s="49"/>
      <c r="P217" s="49"/>
      <c r="Q217" s="49"/>
      <c r="R217" s="49"/>
      <c r="S217" s="49"/>
      <c r="T217" s="49"/>
      <c r="U217" s="9"/>
    </row>
    <row r="218" spans="2:21" ht="15.75" thickBot="1" x14ac:dyDescent="0.3">
      <c r="B218" s="25" t="s">
        <v>197</v>
      </c>
      <c r="C218" s="36"/>
      <c r="D218" s="36"/>
      <c r="E218" s="48">
        <f>SUM(E154:E168,E171:E185,E188:E202,E205:E209,E212:E216)</f>
        <v>0</v>
      </c>
      <c r="F218" s="48">
        <f t="shared" ref="F218:S218" si="107">SUM(F154:F168,F171:F185,F188:F202,F205:F209,F212:F216)</f>
        <v>0</v>
      </c>
      <c r="G218" s="48">
        <f t="shared" si="107"/>
        <v>0</v>
      </c>
      <c r="H218" s="48">
        <f t="shared" si="107"/>
        <v>0</v>
      </c>
      <c r="I218" s="48">
        <f t="shared" si="107"/>
        <v>0</v>
      </c>
      <c r="J218" s="48">
        <f t="shared" si="107"/>
        <v>0</v>
      </c>
      <c r="K218" s="48">
        <f t="shared" si="107"/>
        <v>0</v>
      </c>
      <c r="L218" s="48">
        <f t="shared" si="107"/>
        <v>0</v>
      </c>
      <c r="M218" s="48">
        <f t="shared" si="107"/>
        <v>0</v>
      </c>
      <c r="N218" s="48">
        <f t="shared" si="107"/>
        <v>0</v>
      </c>
      <c r="O218" s="48">
        <f t="shared" si="107"/>
        <v>0</v>
      </c>
      <c r="P218" s="48">
        <f t="shared" si="107"/>
        <v>0</v>
      </c>
      <c r="Q218" s="48">
        <f t="shared" si="107"/>
        <v>0</v>
      </c>
      <c r="R218" s="48">
        <f t="shared" si="107"/>
        <v>0</v>
      </c>
      <c r="S218" s="48">
        <f t="shared" si="107"/>
        <v>0</v>
      </c>
      <c r="T218" s="49"/>
      <c r="U218" s="9"/>
    </row>
    <row r="219" spans="2:21" ht="15.75" thickTop="1" x14ac:dyDescent="0.25">
      <c r="B219" s="25"/>
      <c r="C219" s="36"/>
      <c r="D219" s="36"/>
      <c r="E219" s="49"/>
      <c r="F219" s="49"/>
      <c r="G219" s="49"/>
      <c r="H219" s="49"/>
      <c r="I219" s="49"/>
      <c r="J219" s="49"/>
      <c r="K219" s="49"/>
      <c r="L219" s="49"/>
      <c r="M219" s="49"/>
      <c r="N219" s="49"/>
      <c r="O219" s="49"/>
      <c r="P219" s="49"/>
      <c r="Q219" s="49"/>
      <c r="R219" s="49"/>
      <c r="S219" s="49"/>
      <c r="T219" s="49"/>
      <c r="U219" s="9"/>
    </row>
    <row r="220" spans="2:21" ht="15.75" thickBot="1" x14ac:dyDescent="0.3">
      <c r="B220" s="25" t="s">
        <v>198</v>
      </c>
      <c r="C220" s="36"/>
      <c r="D220" s="36"/>
      <c r="E220" s="48">
        <f t="shared" ref="E220:S220" si="108">E123+E143+E218</f>
        <v>0</v>
      </c>
      <c r="F220" s="48">
        <f t="shared" si="108"/>
        <v>0</v>
      </c>
      <c r="G220" s="48">
        <f t="shared" si="108"/>
        <v>0</v>
      </c>
      <c r="H220" s="48">
        <f>H123+H143+H218</f>
        <v>0</v>
      </c>
      <c r="I220" s="48">
        <f t="shared" si="108"/>
        <v>0</v>
      </c>
      <c r="J220" s="48">
        <f t="shared" si="108"/>
        <v>0</v>
      </c>
      <c r="K220" s="48">
        <f t="shared" si="108"/>
        <v>0</v>
      </c>
      <c r="L220" s="48">
        <f t="shared" si="108"/>
        <v>0</v>
      </c>
      <c r="M220" s="48">
        <f t="shared" si="108"/>
        <v>0</v>
      </c>
      <c r="N220" s="48">
        <f t="shared" si="108"/>
        <v>0</v>
      </c>
      <c r="O220" s="48">
        <f t="shared" si="108"/>
        <v>0</v>
      </c>
      <c r="P220" s="48">
        <f t="shared" si="108"/>
        <v>0</v>
      </c>
      <c r="Q220" s="48">
        <f t="shared" si="108"/>
        <v>0</v>
      </c>
      <c r="R220" s="48">
        <f t="shared" si="108"/>
        <v>0</v>
      </c>
      <c r="S220" s="48">
        <f t="shared" si="108"/>
        <v>0</v>
      </c>
      <c r="T220" s="49"/>
      <c r="U220" s="9"/>
    </row>
    <row r="221" spans="2:21" ht="16.5" thickTop="1" thickBot="1" x14ac:dyDescent="0.3">
      <c r="B221" s="17"/>
      <c r="C221" s="18"/>
      <c r="D221" s="18"/>
      <c r="E221" s="18"/>
      <c r="F221" s="18"/>
      <c r="G221" s="18"/>
      <c r="H221" s="18"/>
      <c r="I221" s="18"/>
      <c r="J221" s="18"/>
      <c r="K221" s="18"/>
      <c r="L221" s="18"/>
      <c r="M221" s="18"/>
      <c r="N221" s="18"/>
      <c r="O221" s="18"/>
      <c r="P221" s="18"/>
      <c r="Q221" s="18"/>
      <c r="R221" s="18"/>
      <c r="S221" s="18"/>
      <c r="T221" s="18"/>
      <c r="U221" s="19"/>
    </row>
  </sheetData>
  <mergeCells count="9">
    <mergeCell ref="E88:S88"/>
    <mergeCell ref="E126:S126"/>
    <mergeCell ref="E146:S146"/>
    <mergeCell ref="E3:S3"/>
    <mergeCell ref="E4:S4"/>
    <mergeCell ref="E5:S5"/>
    <mergeCell ref="E46:S46"/>
    <mergeCell ref="E53:S53"/>
    <mergeCell ref="E8:S8"/>
  </mergeCells>
  <pageMargins left="0.7" right="0.7" top="0.75" bottom="0.75" header="0.3" footer="0.3"/>
  <pageSetup scale="45" fitToHeight="2" orientation="landscape" horizontalDpi="1200" verticalDpi="1200" r:id="rId1"/>
  <headerFooter>
    <oddFooter>&amp;L&amp;A&amp;RPage &amp;P of &amp;N</oddFooter>
  </headerFooter>
  <rowBreaks count="4" manualBreakCount="4">
    <brk id="44" max="22" man="1"/>
    <brk id="87" max="22" man="1"/>
    <brk id="144" max="22" man="1"/>
    <brk id="186" max="22"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B1:P106"/>
  <sheetViews>
    <sheetView topLeftCell="C1" zoomScale="70" zoomScaleNormal="70" workbookViewId="0">
      <selection activeCell="B3" sqref="B3:P3"/>
    </sheetView>
  </sheetViews>
  <sheetFormatPr defaultRowHeight="15" x14ac:dyDescent="0.25"/>
  <cols>
    <col min="1" max="1" width="4" customWidth="1"/>
    <col min="2" max="2" width="30" customWidth="1"/>
    <col min="3" max="3" width="17.7109375" customWidth="1"/>
    <col min="4" max="4" width="3.42578125" customWidth="1"/>
    <col min="5" max="5" width="18.7109375" customWidth="1"/>
    <col min="6" max="6" width="20.7109375" customWidth="1"/>
    <col min="7" max="7" width="19.140625" customWidth="1"/>
    <col min="8" max="8" width="17.7109375" customWidth="1"/>
    <col min="9" max="9" width="18.7109375" customWidth="1"/>
    <col min="10" max="10" width="10.7109375" bestFit="1" customWidth="1"/>
    <col min="11" max="11" width="44.28515625" customWidth="1"/>
    <col min="12" max="13" width="10.7109375" hidden="1" customWidth="1"/>
    <col min="14" max="14" width="10.28515625" hidden="1" customWidth="1"/>
    <col min="15" max="15" width="4.42578125" hidden="1" customWidth="1"/>
    <col min="16" max="17" width="4.7109375" customWidth="1"/>
  </cols>
  <sheetData>
    <row r="1" spans="2:16" ht="15.75" thickBot="1" x14ac:dyDescent="0.3"/>
    <row r="2" spans="2:16" x14ac:dyDescent="0.25">
      <c r="B2" s="5"/>
      <c r="C2" s="6"/>
      <c r="D2" s="6"/>
      <c r="E2" s="6"/>
      <c r="F2" s="6"/>
      <c r="G2" s="6"/>
      <c r="H2" s="6"/>
      <c r="I2" s="6"/>
      <c r="J2" s="6"/>
      <c r="K2" s="6"/>
      <c r="L2" s="6"/>
      <c r="M2" s="6"/>
      <c r="N2" s="6"/>
      <c r="O2" s="6"/>
      <c r="P2" s="7"/>
    </row>
    <row r="3" spans="2:16" ht="18.75" x14ac:dyDescent="0.3">
      <c r="B3" s="249" t="str">
        <f>IF('1) Proposed School Information'!E12="","ENTER SCHOOL NAME ON PROPOSED SCHOOL INFO SHEET",'1) Proposed School Information'!E12)</f>
        <v>ENTER SCHOOL NAME ON PROPOSED SCHOOL INFO SHEET</v>
      </c>
      <c r="C3" s="211"/>
      <c r="D3" s="211"/>
      <c r="E3" s="211"/>
      <c r="F3" s="211"/>
      <c r="G3" s="211"/>
      <c r="H3" s="211"/>
      <c r="I3" s="211"/>
      <c r="J3" s="211"/>
      <c r="K3" s="211"/>
      <c r="L3" s="211"/>
      <c r="M3" s="211"/>
      <c r="N3" s="211"/>
      <c r="O3" s="211"/>
      <c r="P3" s="250"/>
    </row>
    <row r="4" spans="2:16" ht="18.75" x14ac:dyDescent="0.3">
      <c r="B4" s="251" t="s">
        <v>14</v>
      </c>
      <c r="C4" s="211"/>
      <c r="D4" s="211"/>
      <c r="E4" s="211"/>
      <c r="F4" s="211"/>
      <c r="G4" s="211"/>
      <c r="H4" s="211"/>
      <c r="I4" s="211"/>
      <c r="J4" s="211"/>
      <c r="K4" s="211"/>
      <c r="L4" s="211"/>
      <c r="M4" s="211"/>
      <c r="N4" s="211"/>
      <c r="O4" s="211"/>
      <c r="P4" s="250"/>
    </row>
    <row r="5" spans="2:16" ht="18.75" x14ac:dyDescent="0.3">
      <c r="B5" s="251" t="s">
        <v>233</v>
      </c>
      <c r="C5" s="211"/>
      <c r="D5" s="211"/>
      <c r="E5" s="211"/>
      <c r="F5" s="211"/>
      <c r="G5" s="211"/>
      <c r="H5" s="211"/>
      <c r="I5" s="211"/>
      <c r="J5" s="211"/>
      <c r="K5" s="211"/>
      <c r="L5" s="211"/>
      <c r="M5" s="211"/>
      <c r="N5" s="211"/>
      <c r="O5" s="211"/>
      <c r="P5" s="250"/>
    </row>
    <row r="6" spans="2:16" x14ac:dyDescent="0.25">
      <c r="B6" s="8"/>
      <c r="P6" s="9"/>
    </row>
    <row r="7" spans="2:16" x14ac:dyDescent="0.25">
      <c r="B7" s="8"/>
      <c r="P7" s="9"/>
    </row>
    <row r="8" spans="2:16" x14ac:dyDescent="0.25">
      <c r="B8" s="247" t="s">
        <v>234</v>
      </c>
      <c r="C8" s="206"/>
      <c r="D8" s="206"/>
      <c r="E8" s="206"/>
      <c r="F8" s="206"/>
      <c r="G8" s="206"/>
      <c r="H8" s="206"/>
      <c r="I8" s="206"/>
      <c r="J8" s="206"/>
      <c r="K8" s="206"/>
      <c r="L8" s="206"/>
      <c r="M8" s="206"/>
      <c r="N8" s="206"/>
      <c r="O8" s="206"/>
      <c r="P8" s="248"/>
    </row>
    <row r="9" spans="2:16" x14ac:dyDescent="0.25">
      <c r="B9" s="8"/>
      <c r="P9" s="9"/>
    </row>
    <row r="10" spans="2:16" x14ac:dyDescent="0.25">
      <c r="B10" s="21"/>
      <c r="C10" s="20"/>
      <c r="D10" s="1"/>
      <c r="E10" s="22" t="s">
        <v>54</v>
      </c>
      <c r="F10" s="22" t="s">
        <v>55</v>
      </c>
      <c r="G10" s="22" t="s">
        <v>56</v>
      </c>
      <c r="H10" s="22" t="s">
        <v>57</v>
      </c>
      <c r="I10" s="22" t="s">
        <v>58</v>
      </c>
      <c r="J10" s="35"/>
      <c r="K10" s="35"/>
      <c r="L10" s="35"/>
      <c r="M10" s="35"/>
      <c r="N10" s="35"/>
      <c r="P10" s="9"/>
    </row>
    <row r="11" spans="2:16" x14ac:dyDescent="0.25">
      <c r="B11" s="29" t="s">
        <v>235</v>
      </c>
      <c r="C11" s="20"/>
      <c r="D11" s="1"/>
      <c r="E11" s="22" t="str">
        <f>'2) Student Assumptions'!E11</f>
        <v>2024-25</v>
      </c>
      <c r="F11" s="22" t="str">
        <f>'2) Student Assumptions'!F11</f>
        <v>2025-26</v>
      </c>
      <c r="G11" s="22" t="str">
        <f>'2) Student Assumptions'!G11</f>
        <v>2026-27</v>
      </c>
      <c r="H11" s="22" t="str">
        <f>'2) Student Assumptions'!H11</f>
        <v>2027-28</v>
      </c>
      <c r="I11" s="22" t="str">
        <f>'2) Student Assumptions'!I11</f>
        <v>2028-29</v>
      </c>
      <c r="J11" s="35"/>
      <c r="K11" s="35"/>
      <c r="L11" s="35"/>
      <c r="M11" s="35"/>
      <c r="N11" s="35"/>
      <c r="P11" s="9"/>
    </row>
    <row r="12" spans="2:16" x14ac:dyDescent="0.25">
      <c r="B12" s="29" t="s">
        <v>236</v>
      </c>
      <c r="C12" s="20"/>
      <c r="D12" s="1"/>
      <c r="E12" s="22">
        <f>'2) Student Assumptions'!E29</f>
        <v>0</v>
      </c>
      <c r="F12" s="22">
        <f>'2) Student Assumptions'!F29</f>
        <v>0</v>
      </c>
      <c r="G12" s="22">
        <f>'2) Student Assumptions'!G29</f>
        <v>0</v>
      </c>
      <c r="H12" s="22">
        <f>'2) Student Assumptions'!H29</f>
        <v>0</v>
      </c>
      <c r="I12" s="22">
        <f>'2) Student Assumptions'!I29</f>
        <v>0</v>
      </c>
      <c r="J12" s="35"/>
      <c r="K12" s="35"/>
      <c r="L12" s="35"/>
      <c r="M12" s="35"/>
      <c r="N12" s="35"/>
      <c r="P12" s="9"/>
    </row>
    <row r="13" spans="2:16" x14ac:dyDescent="0.25">
      <c r="B13" s="29" t="s">
        <v>237</v>
      </c>
      <c r="C13" s="20"/>
      <c r="D13" s="1"/>
      <c r="E13" s="22">
        <f>'2) Student Assumptions'!E53</f>
        <v>0</v>
      </c>
      <c r="F13" s="22">
        <f>'2) Student Assumptions'!F53</f>
        <v>0</v>
      </c>
      <c r="G13" s="22">
        <f>'2) Student Assumptions'!G53</f>
        <v>0</v>
      </c>
      <c r="H13" s="22">
        <f>'2) Student Assumptions'!H53</f>
        <v>0</v>
      </c>
      <c r="I13" s="22">
        <f>'2) Student Assumptions'!I53</f>
        <v>0</v>
      </c>
      <c r="J13" s="35"/>
      <c r="K13" s="35"/>
      <c r="L13" s="35"/>
      <c r="M13" s="35"/>
      <c r="N13" s="35"/>
      <c r="P13" s="9"/>
    </row>
    <row r="14" spans="2:16" x14ac:dyDescent="0.25">
      <c r="B14" s="21"/>
      <c r="C14" s="20"/>
      <c r="D14" s="1"/>
      <c r="E14" s="35"/>
      <c r="F14" s="35"/>
      <c r="G14" s="35"/>
      <c r="H14" s="35"/>
      <c r="I14" s="35"/>
      <c r="J14" s="35"/>
      <c r="K14" s="35"/>
      <c r="L14" s="35"/>
      <c r="M14" s="35"/>
      <c r="N14" s="35"/>
      <c r="P14" s="9"/>
    </row>
    <row r="15" spans="2:16" x14ac:dyDescent="0.25">
      <c r="B15" s="21"/>
      <c r="C15" s="20"/>
      <c r="D15" s="20"/>
      <c r="E15" s="23"/>
      <c r="F15" s="23"/>
      <c r="G15" s="23"/>
      <c r="H15" s="23"/>
      <c r="I15" s="23"/>
      <c r="J15" s="23"/>
      <c r="K15" s="23"/>
      <c r="L15" s="23"/>
      <c r="M15" s="23"/>
      <c r="N15" s="23"/>
      <c r="P15" s="9"/>
    </row>
    <row r="16" spans="2:16" x14ac:dyDescent="0.25">
      <c r="B16" s="28" t="s">
        <v>124</v>
      </c>
      <c r="C16" s="20"/>
      <c r="D16" s="20"/>
      <c r="E16" s="23"/>
      <c r="F16" s="23"/>
      <c r="G16" s="23"/>
      <c r="H16" s="23"/>
      <c r="I16" s="23"/>
      <c r="J16" s="23"/>
      <c r="K16" s="23"/>
      <c r="L16" s="23"/>
      <c r="M16" s="23"/>
      <c r="N16" s="23"/>
      <c r="P16" s="9"/>
    </row>
    <row r="17" spans="2:16" x14ac:dyDescent="0.25">
      <c r="B17" s="24" t="s">
        <v>126</v>
      </c>
      <c r="C17" s="20"/>
      <c r="E17" s="88">
        <v>0</v>
      </c>
      <c r="F17" s="88">
        <v>0</v>
      </c>
      <c r="G17" s="88">
        <v>0</v>
      </c>
      <c r="H17" s="88">
        <v>0</v>
      </c>
      <c r="I17" s="88">
        <v>0</v>
      </c>
      <c r="J17" s="94"/>
      <c r="K17" s="94"/>
      <c r="L17" s="94"/>
      <c r="M17" s="94"/>
      <c r="N17" s="94"/>
      <c r="P17" s="9"/>
    </row>
    <row r="18" spans="2:16" x14ac:dyDescent="0.25">
      <c r="B18" s="24" t="s">
        <v>127</v>
      </c>
      <c r="C18" s="20"/>
      <c r="E18" s="88">
        <v>0</v>
      </c>
      <c r="F18" s="88">
        <v>0</v>
      </c>
      <c r="G18" s="88">
        <v>0</v>
      </c>
      <c r="H18" s="88">
        <v>0</v>
      </c>
      <c r="I18" s="88">
        <v>0</v>
      </c>
      <c r="J18" s="94"/>
      <c r="K18" s="94"/>
      <c r="L18" s="94"/>
      <c r="M18" s="94"/>
      <c r="N18" s="94"/>
      <c r="P18" s="9"/>
    </row>
    <row r="19" spans="2:16" x14ac:dyDescent="0.25">
      <c r="B19" s="24" t="s">
        <v>128</v>
      </c>
      <c r="C19" s="20"/>
      <c r="E19" s="88">
        <v>0</v>
      </c>
      <c r="F19" s="88">
        <v>0</v>
      </c>
      <c r="G19" s="88">
        <v>0</v>
      </c>
      <c r="H19" s="88">
        <v>0</v>
      </c>
      <c r="I19" s="88">
        <v>0</v>
      </c>
      <c r="J19" s="94"/>
      <c r="K19" s="94"/>
      <c r="L19" s="94"/>
      <c r="M19" s="94"/>
      <c r="N19" s="94"/>
      <c r="P19" s="9"/>
    </row>
    <row r="20" spans="2:16" x14ac:dyDescent="0.25">
      <c r="B20" s="24" t="s">
        <v>129</v>
      </c>
      <c r="C20" s="20"/>
      <c r="E20" s="88">
        <v>0</v>
      </c>
      <c r="F20" s="88">
        <v>0</v>
      </c>
      <c r="G20" s="88">
        <v>0</v>
      </c>
      <c r="H20" s="88">
        <v>0</v>
      </c>
      <c r="I20" s="88">
        <v>0</v>
      </c>
      <c r="J20" s="94"/>
      <c r="K20" s="94"/>
      <c r="L20" s="94"/>
      <c r="M20" s="94"/>
      <c r="N20" s="94"/>
      <c r="P20" s="9"/>
    </row>
    <row r="21" spans="2:16" x14ac:dyDescent="0.25">
      <c r="B21" s="24" t="s">
        <v>130</v>
      </c>
      <c r="C21" s="20"/>
      <c r="E21" s="88">
        <v>0</v>
      </c>
      <c r="F21" s="88">
        <v>0</v>
      </c>
      <c r="G21" s="88">
        <v>0</v>
      </c>
      <c r="H21" s="88">
        <v>0</v>
      </c>
      <c r="I21" s="88">
        <v>0</v>
      </c>
      <c r="J21" s="94"/>
      <c r="K21" s="94"/>
      <c r="L21" s="94"/>
      <c r="M21" s="94"/>
      <c r="N21" s="94"/>
      <c r="P21" s="9"/>
    </row>
    <row r="22" spans="2:16" x14ac:dyDescent="0.25">
      <c r="B22" s="25" t="s">
        <v>238</v>
      </c>
      <c r="C22" s="20"/>
      <c r="D22" s="20"/>
      <c r="E22" s="92">
        <f t="shared" ref="E22:I22" si="0">SUM(E17:E21)</f>
        <v>0</v>
      </c>
      <c r="F22" s="92">
        <f t="shared" si="0"/>
        <v>0</v>
      </c>
      <c r="G22" s="92">
        <f t="shared" si="0"/>
        <v>0</v>
      </c>
      <c r="H22" s="92">
        <f t="shared" si="0"/>
        <v>0</v>
      </c>
      <c r="I22" s="92">
        <f t="shared" si="0"/>
        <v>0</v>
      </c>
      <c r="J22" s="95"/>
      <c r="K22" s="95"/>
      <c r="L22" s="95"/>
      <c r="M22" s="95"/>
      <c r="N22" s="95"/>
      <c r="P22" s="9"/>
    </row>
    <row r="23" spans="2:16" x14ac:dyDescent="0.25">
      <c r="B23" s="21"/>
      <c r="C23" s="20"/>
      <c r="D23" s="20"/>
      <c r="E23" s="26"/>
      <c r="F23" s="26"/>
      <c r="G23" s="26"/>
      <c r="H23" s="26"/>
      <c r="I23" s="26"/>
      <c r="J23" s="26"/>
      <c r="K23" s="26"/>
      <c r="L23" s="26"/>
      <c r="M23" s="26"/>
      <c r="N23" s="26"/>
      <c r="P23" s="9"/>
    </row>
    <row r="24" spans="2:16" x14ac:dyDescent="0.25">
      <c r="B24" s="28" t="s">
        <v>239</v>
      </c>
      <c r="C24" s="20"/>
      <c r="D24" s="20"/>
      <c r="E24" s="23"/>
      <c r="F24" s="23"/>
      <c r="G24" s="23"/>
      <c r="H24" s="23"/>
      <c r="I24" s="23"/>
      <c r="J24" s="23"/>
      <c r="K24" s="23"/>
      <c r="L24" s="23"/>
      <c r="M24" s="23"/>
      <c r="N24" s="23"/>
      <c r="P24" s="9"/>
    </row>
    <row r="25" spans="2:16" x14ac:dyDescent="0.25">
      <c r="B25" s="24" t="s">
        <v>131</v>
      </c>
      <c r="C25" s="20"/>
      <c r="E25" s="88">
        <v>0</v>
      </c>
      <c r="F25" s="88">
        <v>0</v>
      </c>
      <c r="G25" s="88">
        <v>0</v>
      </c>
      <c r="H25" s="88">
        <v>0</v>
      </c>
      <c r="I25" s="88">
        <v>0</v>
      </c>
      <c r="J25" s="94"/>
      <c r="K25" s="94"/>
      <c r="L25" s="94"/>
      <c r="M25" s="94"/>
      <c r="N25" s="94"/>
      <c r="P25" s="9"/>
    </row>
    <row r="26" spans="2:16" x14ac:dyDescent="0.25">
      <c r="B26" s="24" t="s">
        <v>132</v>
      </c>
      <c r="C26" s="20"/>
      <c r="E26" s="88">
        <v>0</v>
      </c>
      <c r="F26" s="88">
        <v>0</v>
      </c>
      <c r="G26" s="88">
        <v>0</v>
      </c>
      <c r="H26" s="88">
        <v>0</v>
      </c>
      <c r="I26" s="88">
        <v>0</v>
      </c>
      <c r="J26" s="94"/>
      <c r="K26" s="94"/>
      <c r="L26" s="94"/>
      <c r="M26" s="94"/>
      <c r="N26" s="94"/>
      <c r="P26" s="9"/>
    </row>
    <row r="27" spans="2:16" x14ac:dyDescent="0.25">
      <c r="B27" s="24" t="s">
        <v>133</v>
      </c>
      <c r="C27" s="20"/>
      <c r="E27" s="88">
        <v>0</v>
      </c>
      <c r="F27" s="88">
        <v>0</v>
      </c>
      <c r="G27" s="88">
        <v>0</v>
      </c>
      <c r="H27" s="88">
        <v>0</v>
      </c>
      <c r="I27" s="88">
        <v>0</v>
      </c>
      <c r="J27" s="94"/>
      <c r="K27" s="94"/>
      <c r="L27" s="94"/>
      <c r="M27" s="94"/>
      <c r="N27" s="94"/>
      <c r="P27" s="9"/>
    </row>
    <row r="28" spans="2:16" x14ac:dyDescent="0.25">
      <c r="B28" s="24" t="s">
        <v>134</v>
      </c>
      <c r="C28" s="20"/>
      <c r="E28" s="88">
        <v>0</v>
      </c>
      <c r="F28" s="88">
        <v>0</v>
      </c>
      <c r="G28" s="88">
        <v>0</v>
      </c>
      <c r="H28" s="88">
        <v>0</v>
      </c>
      <c r="I28" s="88">
        <v>0</v>
      </c>
      <c r="J28" s="94"/>
      <c r="K28" s="94"/>
      <c r="L28" s="94"/>
      <c r="M28" s="94"/>
      <c r="N28" s="94"/>
      <c r="P28" s="9"/>
    </row>
    <row r="29" spans="2:16" x14ac:dyDescent="0.25">
      <c r="B29" s="24" t="s">
        <v>130</v>
      </c>
      <c r="C29" s="20"/>
      <c r="E29" s="88">
        <v>0</v>
      </c>
      <c r="F29" s="88">
        <v>0</v>
      </c>
      <c r="G29" s="88">
        <v>0</v>
      </c>
      <c r="H29" s="88">
        <v>0</v>
      </c>
      <c r="I29" s="88">
        <v>0</v>
      </c>
      <c r="J29" s="94"/>
      <c r="K29" s="94"/>
      <c r="L29" s="94"/>
      <c r="M29" s="94"/>
      <c r="N29" s="94"/>
      <c r="P29" s="9"/>
    </row>
    <row r="30" spans="2:16" x14ac:dyDescent="0.25">
      <c r="B30" s="25" t="s">
        <v>240</v>
      </c>
      <c r="C30" s="20"/>
      <c r="D30" s="20"/>
      <c r="E30" s="92">
        <f t="shared" ref="E30:I30" si="1">SUM(E25:E29)</f>
        <v>0</v>
      </c>
      <c r="F30" s="92">
        <f t="shared" si="1"/>
        <v>0</v>
      </c>
      <c r="G30" s="92">
        <f t="shared" si="1"/>
        <v>0</v>
      </c>
      <c r="H30" s="92">
        <f t="shared" si="1"/>
        <v>0</v>
      </c>
      <c r="I30" s="92">
        <f t="shared" si="1"/>
        <v>0</v>
      </c>
      <c r="J30" s="95"/>
      <c r="K30" s="95"/>
      <c r="L30" s="95"/>
      <c r="M30" s="95"/>
      <c r="N30" s="95"/>
      <c r="P30" s="9"/>
    </row>
    <row r="31" spans="2:16" x14ac:dyDescent="0.25">
      <c r="B31" s="21"/>
      <c r="C31" s="20"/>
      <c r="D31" s="20"/>
      <c r="E31" s="26"/>
      <c r="F31" s="26"/>
      <c r="G31" s="26"/>
      <c r="H31" s="26"/>
      <c r="I31" s="26"/>
      <c r="J31" s="26"/>
      <c r="K31" s="26"/>
      <c r="L31" s="26"/>
      <c r="M31" s="26"/>
      <c r="N31" s="26"/>
      <c r="P31" s="9"/>
    </row>
    <row r="32" spans="2:16" x14ac:dyDescent="0.25">
      <c r="B32" s="28" t="s">
        <v>241</v>
      </c>
      <c r="C32" s="20"/>
      <c r="D32" s="20"/>
      <c r="E32" s="23"/>
      <c r="F32" s="23"/>
      <c r="G32" s="23"/>
      <c r="H32" s="23"/>
      <c r="I32" s="23"/>
      <c r="J32" s="23"/>
      <c r="K32" s="23"/>
      <c r="L32" s="23"/>
      <c r="M32" s="23"/>
      <c r="N32" s="23"/>
      <c r="P32" s="9"/>
    </row>
    <row r="33" spans="2:16" x14ac:dyDescent="0.25">
      <c r="B33" s="24" t="s">
        <v>135</v>
      </c>
      <c r="C33" s="20"/>
      <c r="E33" s="88">
        <v>0</v>
      </c>
      <c r="F33" s="88">
        <v>0</v>
      </c>
      <c r="G33" s="88">
        <v>0</v>
      </c>
      <c r="H33" s="88">
        <v>0</v>
      </c>
      <c r="I33" s="88">
        <v>0</v>
      </c>
      <c r="J33" s="94"/>
      <c r="K33" s="94"/>
      <c r="L33" s="94"/>
      <c r="M33" s="94"/>
      <c r="N33" s="94"/>
      <c r="P33" s="9"/>
    </row>
    <row r="34" spans="2:16" x14ac:dyDescent="0.25">
      <c r="B34" s="24" t="s">
        <v>136</v>
      </c>
      <c r="C34" s="20"/>
      <c r="E34" s="88">
        <v>0</v>
      </c>
      <c r="F34" s="88">
        <v>0</v>
      </c>
      <c r="G34" s="88">
        <v>0</v>
      </c>
      <c r="H34" s="88">
        <v>0</v>
      </c>
      <c r="I34" s="88">
        <v>0</v>
      </c>
      <c r="J34" s="94"/>
      <c r="K34" s="94"/>
      <c r="L34" s="94"/>
      <c r="M34" s="94"/>
      <c r="N34" s="94"/>
      <c r="P34" s="9"/>
    </row>
    <row r="35" spans="2:16" x14ac:dyDescent="0.25">
      <c r="B35" s="24" t="s">
        <v>137</v>
      </c>
      <c r="C35" s="20"/>
      <c r="E35" s="88">
        <v>0</v>
      </c>
      <c r="F35" s="88">
        <v>0</v>
      </c>
      <c r="G35" s="88">
        <v>0</v>
      </c>
      <c r="H35" s="88">
        <v>0</v>
      </c>
      <c r="I35" s="88">
        <v>0</v>
      </c>
      <c r="J35" s="94"/>
      <c r="K35" s="94"/>
      <c r="L35" s="94"/>
      <c r="M35" s="94"/>
      <c r="N35" s="94"/>
      <c r="P35" s="9"/>
    </row>
    <row r="36" spans="2:16" x14ac:dyDescent="0.25">
      <c r="B36" s="24" t="s">
        <v>138</v>
      </c>
      <c r="C36" s="20"/>
      <c r="E36" s="88">
        <v>0</v>
      </c>
      <c r="F36" s="88">
        <v>0</v>
      </c>
      <c r="G36" s="88">
        <v>0</v>
      </c>
      <c r="H36" s="88">
        <v>0</v>
      </c>
      <c r="I36" s="88">
        <v>0</v>
      </c>
      <c r="J36" s="94"/>
      <c r="K36" s="94"/>
      <c r="L36" s="94"/>
      <c r="M36" s="94"/>
      <c r="N36" s="94"/>
      <c r="P36" s="9"/>
    </row>
    <row r="37" spans="2:16" x14ac:dyDescent="0.25">
      <c r="B37" s="24" t="s">
        <v>130</v>
      </c>
      <c r="C37" s="20"/>
      <c r="E37" s="88">
        <v>0</v>
      </c>
      <c r="F37" s="88">
        <v>0</v>
      </c>
      <c r="G37" s="88">
        <v>0</v>
      </c>
      <c r="H37" s="88">
        <v>0</v>
      </c>
      <c r="I37" s="88">
        <v>0</v>
      </c>
      <c r="J37" s="94"/>
      <c r="K37" s="94"/>
      <c r="L37" s="94"/>
      <c r="M37" s="94"/>
      <c r="N37" s="94"/>
      <c r="P37" s="9"/>
    </row>
    <row r="38" spans="2:16" x14ac:dyDescent="0.25">
      <c r="B38" s="25" t="s">
        <v>242</v>
      </c>
      <c r="C38" s="20"/>
      <c r="D38" s="20"/>
      <c r="E38" s="92">
        <f t="shared" ref="E38:I38" si="2">SUM(E33:E37)</f>
        <v>0</v>
      </c>
      <c r="F38" s="92">
        <f t="shared" si="2"/>
        <v>0</v>
      </c>
      <c r="G38" s="92">
        <f t="shared" si="2"/>
        <v>0</v>
      </c>
      <c r="H38" s="92">
        <f t="shared" si="2"/>
        <v>0</v>
      </c>
      <c r="I38" s="92">
        <f t="shared" si="2"/>
        <v>0</v>
      </c>
      <c r="J38" s="95"/>
      <c r="K38" s="95"/>
      <c r="L38" s="95"/>
      <c r="M38" s="95"/>
      <c r="N38" s="95"/>
      <c r="P38" s="9"/>
    </row>
    <row r="39" spans="2:16" x14ac:dyDescent="0.25">
      <c r="B39" s="21"/>
      <c r="C39" s="20"/>
      <c r="D39" s="20"/>
      <c r="E39" s="26"/>
      <c r="F39" s="26"/>
      <c r="G39" s="26"/>
      <c r="H39" s="26"/>
      <c r="I39" s="26"/>
      <c r="J39" s="26"/>
      <c r="K39" s="26"/>
      <c r="L39" s="26"/>
      <c r="M39" s="26"/>
      <c r="N39" s="26"/>
      <c r="P39" s="9"/>
    </row>
    <row r="40" spans="2:16" ht="15.75" thickBot="1" x14ac:dyDescent="0.3">
      <c r="B40" s="117" t="s">
        <v>243</v>
      </c>
      <c r="C40" s="31"/>
      <c r="D40" s="31"/>
      <c r="E40" s="147">
        <f>E22+E30+E38</f>
        <v>0</v>
      </c>
      <c r="F40" s="147">
        <f t="shared" ref="F40:I40" si="3">F22+F30+F38</f>
        <v>0</v>
      </c>
      <c r="G40" s="147">
        <f t="shared" si="3"/>
        <v>0</v>
      </c>
      <c r="H40" s="147">
        <f t="shared" si="3"/>
        <v>0</v>
      </c>
      <c r="I40" s="147">
        <f t="shared" si="3"/>
        <v>0</v>
      </c>
      <c r="J40" s="148"/>
      <c r="K40" s="148"/>
      <c r="L40" s="148"/>
      <c r="M40" s="148"/>
      <c r="N40" s="148"/>
      <c r="O40" s="18"/>
      <c r="P40" s="19"/>
    </row>
    <row r="41" spans="2:16" x14ac:dyDescent="0.25">
      <c r="B41" s="27"/>
      <c r="E41" s="16"/>
      <c r="F41" s="16"/>
      <c r="G41" s="16"/>
      <c r="H41" s="16"/>
      <c r="I41" s="16"/>
      <c r="J41" s="16"/>
      <c r="K41" s="16"/>
      <c r="L41" s="16"/>
      <c r="M41" s="16"/>
      <c r="N41" s="16"/>
      <c r="P41" s="9"/>
    </row>
    <row r="42" spans="2:16" x14ac:dyDescent="0.25">
      <c r="B42" s="247" t="s">
        <v>123</v>
      </c>
      <c r="C42" s="206"/>
      <c r="D42" s="206"/>
      <c r="E42" s="206"/>
      <c r="F42" s="206"/>
      <c r="G42" s="206"/>
      <c r="H42" s="206"/>
      <c r="I42" s="206"/>
      <c r="J42" s="206"/>
      <c r="K42" s="206"/>
      <c r="L42" s="206"/>
      <c r="M42" s="206"/>
      <c r="N42" s="206"/>
      <c r="O42" s="206"/>
      <c r="P42" s="248"/>
    </row>
    <row r="43" spans="2:16" x14ac:dyDescent="0.25">
      <c r="B43" s="8"/>
      <c r="E43" s="16"/>
      <c r="F43" s="16"/>
      <c r="G43" s="16"/>
      <c r="H43" s="16"/>
      <c r="I43" s="16"/>
      <c r="J43" s="16"/>
      <c r="K43" s="16"/>
      <c r="L43" s="16"/>
      <c r="M43" s="16"/>
      <c r="N43" s="16"/>
      <c r="P43" s="9"/>
    </row>
    <row r="44" spans="2:16" x14ac:dyDescent="0.25">
      <c r="B44" s="21"/>
      <c r="C44" s="20"/>
      <c r="D44" s="1"/>
      <c r="E44" s="22" t="s">
        <v>54</v>
      </c>
      <c r="F44" s="22" t="s">
        <v>55</v>
      </c>
      <c r="G44" s="22" t="s">
        <v>56</v>
      </c>
      <c r="H44" s="22" t="s">
        <v>57</v>
      </c>
      <c r="I44" s="22" t="s">
        <v>58</v>
      </c>
      <c r="J44" s="35"/>
      <c r="K44" s="35"/>
      <c r="L44" s="35"/>
      <c r="M44" s="35"/>
      <c r="N44" s="35"/>
      <c r="P44" s="9"/>
    </row>
    <row r="45" spans="2:16" x14ac:dyDescent="0.25">
      <c r="B45" s="21"/>
      <c r="C45" s="20"/>
      <c r="D45" s="1"/>
      <c r="E45" s="22" t="str">
        <f>E11</f>
        <v>2024-25</v>
      </c>
      <c r="F45" s="22" t="str">
        <f t="shared" ref="F45:I45" si="4">F11</f>
        <v>2025-26</v>
      </c>
      <c r="G45" s="22" t="str">
        <f t="shared" si="4"/>
        <v>2026-27</v>
      </c>
      <c r="H45" s="22" t="str">
        <f t="shared" si="4"/>
        <v>2027-28</v>
      </c>
      <c r="I45" s="22" t="str">
        <f t="shared" si="4"/>
        <v>2028-29</v>
      </c>
      <c r="J45" s="35"/>
      <c r="K45" s="35"/>
      <c r="L45" s="35"/>
      <c r="M45" s="35"/>
      <c r="N45" s="35"/>
      <c r="P45" s="9"/>
    </row>
    <row r="46" spans="2:16" x14ac:dyDescent="0.25">
      <c r="B46" s="21"/>
      <c r="C46" s="20"/>
      <c r="D46" s="1"/>
      <c r="E46" s="35"/>
      <c r="F46" s="35"/>
      <c r="G46" s="35"/>
      <c r="H46" s="35"/>
      <c r="I46" s="35"/>
      <c r="J46" s="35"/>
      <c r="K46" s="35"/>
      <c r="L46" s="35"/>
      <c r="M46" s="35"/>
      <c r="N46" s="35"/>
      <c r="P46" s="9"/>
    </row>
    <row r="47" spans="2:16" x14ac:dyDescent="0.25">
      <c r="B47" s="21"/>
      <c r="C47" s="36" t="s">
        <v>244</v>
      </c>
      <c r="D47" s="1"/>
      <c r="E47" s="63">
        <v>0</v>
      </c>
      <c r="F47" s="63">
        <v>0</v>
      </c>
      <c r="G47" s="63">
        <v>0</v>
      </c>
      <c r="H47" s="63">
        <v>0</v>
      </c>
      <c r="I47" s="63">
        <v>0</v>
      </c>
      <c r="J47" s="96"/>
      <c r="K47" s="96"/>
      <c r="L47" s="96"/>
      <c r="M47" s="96"/>
      <c r="N47" s="96"/>
      <c r="P47" s="9"/>
    </row>
    <row r="48" spans="2:16" x14ac:dyDescent="0.25">
      <c r="B48" s="21"/>
      <c r="C48" s="39" t="s">
        <v>101</v>
      </c>
      <c r="D48" s="1"/>
      <c r="E48" s="40">
        <f>100%+E47</f>
        <v>1</v>
      </c>
      <c r="F48" s="40">
        <f>E48*(1+F47)</f>
        <v>1</v>
      </c>
      <c r="G48" s="40">
        <f t="shared" ref="G48:I48" si="5">F48*(1+G47)</f>
        <v>1</v>
      </c>
      <c r="H48" s="40">
        <f t="shared" si="5"/>
        <v>1</v>
      </c>
      <c r="I48" s="40">
        <f t="shared" si="5"/>
        <v>1</v>
      </c>
      <c r="J48" s="40"/>
      <c r="K48" s="40"/>
      <c r="L48" s="40"/>
      <c r="M48" s="40"/>
      <c r="N48" s="40"/>
      <c r="P48" s="9"/>
    </row>
    <row r="49" spans="2:16" x14ac:dyDescent="0.25">
      <c r="B49" s="21"/>
      <c r="C49" s="20"/>
      <c r="D49" s="1"/>
      <c r="E49" s="35"/>
      <c r="F49" s="35"/>
      <c r="G49" s="35"/>
      <c r="H49" s="35"/>
      <c r="I49" s="35"/>
      <c r="J49" s="35"/>
      <c r="K49" s="35"/>
      <c r="L49" s="35"/>
      <c r="M49" s="35"/>
      <c r="N49" s="35"/>
      <c r="P49" s="9"/>
    </row>
    <row r="50" spans="2:16" x14ac:dyDescent="0.25">
      <c r="B50" s="28" t="s">
        <v>124</v>
      </c>
      <c r="C50" s="36" t="s">
        <v>143</v>
      </c>
      <c r="D50" s="20"/>
      <c r="E50" s="23"/>
      <c r="F50" s="23"/>
      <c r="G50" s="23"/>
      <c r="H50" s="23"/>
      <c r="I50" s="23"/>
      <c r="J50" s="23"/>
      <c r="K50" s="41" t="s">
        <v>105</v>
      </c>
      <c r="L50" s="23"/>
      <c r="M50" s="23"/>
      <c r="N50" s="23"/>
      <c r="P50" s="9"/>
    </row>
    <row r="51" spans="2:16" x14ac:dyDescent="0.25">
      <c r="B51" s="29" t="str">
        <f>B17</f>
        <v>Principal/School Leader</v>
      </c>
      <c r="C51" s="59">
        <v>0</v>
      </c>
      <c r="E51" s="52">
        <f>$C51*E17*E$48</f>
        <v>0</v>
      </c>
      <c r="F51" s="52">
        <f t="shared" ref="F51:I51" si="6">$C51*F17*F$48</f>
        <v>0</v>
      </c>
      <c r="G51" s="52">
        <f t="shared" si="6"/>
        <v>0</v>
      </c>
      <c r="H51" s="52">
        <f t="shared" si="6"/>
        <v>0</v>
      </c>
      <c r="I51" s="52">
        <f t="shared" si="6"/>
        <v>0</v>
      </c>
      <c r="J51" s="57"/>
      <c r="K51" s="98"/>
      <c r="L51" s="57"/>
      <c r="M51" s="57"/>
      <c r="N51" s="57"/>
      <c r="P51" s="9"/>
    </row>
    <row r="52" spans="2:16" x14ac:dyDescent="0.25">
      <c r="B52" s="29" t="str">
        <f t="shared" ref="B52:B55" si="7">B18</f>
        <v>Assistant Principal</v>
      </c>
      <c r="C52" s="59">
        <v>0</v>
      </c>
      <c r="E52" s="52">
        <f t="shared" ref="E52:I55" si="8">$C52*E18*E$48</f>
        <v>0</v>
      </c>
      <c r="F52" s="52">
        <f t="shared" si="8"/>
        <v>0</v>
      </c>
      <c r="G52" s="52">
        <f t="shared" si="8"/>
        <v>0</v>
      </c>
      <c r="H52" s="52">
        <f t="shared" si="8"/>
        <v>0</v>
      </c>
      <c r="I52" s="52">
        <f t="shared" si="8"/>
        <v>0</v>
      </c>
      <c r="J52" s="57"/>
      <c r="K52" s="98"/>
      <c r="L52" s="57"/>
      <c r="M52" s="57"/>
      <c r="N52" s="57"/>
      <c r="P52" s="9"/>
    </row>
    <row r="53" spans="2:16" x14ac:dyDescent="0.25">
      <c r="B53" s="29" t="str">
        <f t="shared" si="7"/>
        <v>Special Education Coordinator</v>
      </c>
      <c r="C53" s="59">
        <v>0</v>
      </c>
      <c r="E53" s="52">
        <f t="shared" si="8"/>
        <v>0</v>
      </c>
      <c r="F53" s="52">
        <f t="shared" si="8"/>
        <v>0</v>
      </c>
      <c r="G53" s="52">
        <f t="shared" si="8"/>
        <v>0</v>
      </c>
      <c r="H53" s="52">
        <f t="shared" si="8"/>
        <v>0</v>
      </c>
      <c r="I53" s="52">
        <f t="shared" si="8"/>
        <v>0</v>
      </c>
      <c r="J53" s="57"/>
      <c r="K53" s="98"/>
      <c r="L53" s="57"/>
      <c r="M53" s="57"/>
      <c r="N53" s="57"/>
      <c r="P53" s="9"/>
    </row>
    <row r="54" spans="2:16" x14ac:dyDescent="0.25">
      <c r="B54" s="29" t="str">
        <f t="shared" si="7"/>
        <v>Deans, Directors</v>
      </c>
      <c r="C54" s="59">
        <v>0</v>
      </c>
      <c r="E54" s="52">
        <f t="shared" si="8"/>
        <v>0</v>
      </c>
      <c r="F54" s="52">
        <f t="shared" si="8"/>
        <v>0</v>
      </c>
      <c r="G54" s="52">
        <f t="shared" si="8"/>
        <v>0</v>
      </c>
      <c r="H54" s="52">
        <f t="shared" si="8"/>
        <v>0</v>
      </c>
      <c r="I54" s="52">
        <f t="shared" si="8"/>
        <v>0</v>
      </c>
      <c r="J54" s="57"/>
      <c r="K54" s="98"/>
      <c r="L54" s="57"/>
      <c r="M54" s="57"/>
      <c r="N54" s="57"/>
      <c r="P54" s="9"/>
    </row>
    <row r="55" spans="2:16" x14ac:dyDescent="0.25">
      <c r="B55" s="29" t="str">
        <f t="shared" si="7"/>
        <v>Other (Specify in Assumptions)</v>
      </c>
      <c r="C55" s="59">
        <v>0</v>
      </c>
      <c r="E55" s="52">
        <f t="shared" si="8"/>
        <v>0</v>
      </c>
      <c r="F55" s="52">
        <f t="shared" si="8"/>
        <v>0</v>
      </c>
      <c r="G55" s="52">
        <f t="shared" si="8"/>
        <v>0</v>
      </c>
      <c r="H55" s="52">
        <f t="shared" si="8"/>
        <v>0</v>
      </c>
      <c r="I55" s="52">
        <f t="shared" si="8"/>
        <v>0</v>
      </c>
      <c r="J55" s="57"/>
      <c r="K55" s="98"/>
      <c r="L55" s="57"/>
      <c r="M55" s="57"/>
      <c r="N55" s="57"/>
      <c r="P55" s="9"/>
    </row>
    <row r="56" spans="2:16" ht="30" x14ac:dyDescent="0.25">
      <c r="B56" s="25" t="s">
        <v>245</v>
      </c>
      <c r="C56" s="20"/>
      <c r="D56" s="20"/>
      <c r="E56" s="54">
        <f t="shared" ref="E56:I56" si="9">SUM(E51:E55)</f>
        <v>0</v>
      </c>
      <c r="F56" s="54">
        <f t="shared" si="9"/>
        <v>0</v>
      </c>
      <c r="G56" s="54">
        <f t="shared" si="9"/>
        <v>0</v>
      </c>
      <c r="H56" s="54">
        <f t="shared" si="9"/>
        <v>0</v>
      </c>
      <c r="I56" s="54">
        <f t="shared" si="9"/>
        <v>0</v>
      </c>
      <c r="J56" s="55"/>
      <c r="K56" s="98"/>
      <c r="L56" s="55"/>
      <c r="M56" s="55"/>
      <c r="N56" s="55"/>
      <c r="P56" s="9"/>
    </row>
    <row r="57" spans="2:16" x14ac:dyDescent="0.25">
      <c r="B57" s="21"/>
      <c r="C57" s="20"/>
      <c r="D57" s="20"/>
      <c r="E57" s="55"/>
      <c r="F57" s="55"/>
      <c r="G57" s="55"/>
      <c r="H57" s="55"/>
      <c r="I57" s="55"/>
      <c r="J57" s="55"/>
      <c r="K57" s="107"/>
      <c r="L57" s="55"/>
      <c r="M57" s="55"/>
      <c r="N57" s="55"/>
      <c r="P57" s="9"/>
    </row>
    <row r="58" spans="2:16" x14ac:dyDescent="0.25">
      <c r="B58" s="28" t="s">
        <v>239</v>
      </c>
      <c r="C58" s="20"/>
      <c r="D58" s="20"/>
      <c r="E58" s="57"/>
      <c r="F58" s="57"/>
      <c r="G58" s="57"/>
      <c r="H58" s="57"/>
      <c r="I58" s="57"/>
      <c r="J58" s="57"/>
      <c r="K58" s="107"/>
      <c r="L58" s="57"/>
      <c r="M58" s="57"/>
      <c r="N58" s="57"/>
      <c r="P58" s="9"/>
    </row>
    <row r="59" spans="2:16" x14ac:dyDescent="0.25">
      <c r="B59" s="29" t="str">
        <f>B25</f>
        <v>Teachers</v>
      </c>
      <c r="C59" s="59">
        <v>0</v>
      </c>
      <c r="E59" s="52">
        <f>$C59*E25*E$48</f>
        <v>0</v>
      </c>
      <c r="F59" s="52">
        <f t="shared" ref="F59:I59" si="10">$C59*F25*F$48</f>
        <v>0</v>
      </c>
      <c r="G59" s="52">
        <f t="shared" si="10"/>
        <v>0</v>
      </c>
      <c r="H59" s="52">
        <f t="shared" si="10"/>
        <v>0</v>
      </c>
      <c r="I59" s="52">
        <f t="shared" si="10"/>
        <v>0</v>
      </c>
      <c r="J59" s="57"/>
      <c r="K59" s="98"/>
      <c r="L59" s="57"/>
      <c r="M59" s="57"/>
      <c r="N59" s="57"/>
      <c r="P59" s="9"/>
    </row>
    <row r="60" spans="2:16" x14ac:dyDescent="0.25">
      <c r="B60" s="29" t="str">
        <f t="shared" ref="B60:B63" si="11">B26</f>
        <v>Special Education Teachers</v>
      </c>
      <c r="C60" s="59">
        <v>0</v>
      </c>
      <c r="E60" s="52">
        <f t="shared" ref="E60:I63" si="12">$C60*E26*E$48</f>
        <v>0</v>
      </c>
      <c r="F60" s="52">
        <f t="shared" si="12"/>
        <v>0</v>
      </c>
      <c r="G60" s="52">
        <f t="shared" si="12"/>
        <v>0</v>
      </c>
      <c r="H60" s="52">
        <f t="shared" si="12"/>
        <v>0</v>
      </c>
      <c r="I60" s="52">
        <f t="shared" si="12"/>
        <v>0</v>
      </c>
      <c r="J60" s="57"/>
      <c r="K60" s="98"/>
      <c r="L60" s="57"/>
      <c r="M60" s="57"/>
      <c r="N60" s="57"/>
      <c r="P60" s="9"/>
    </row>
    <row r="61" spans="2:16" x14ac:dyDescent="0.25">
      <c r="B61" s="29" t="str">
        <f t="shared" si="11"/>
        <v>Eduacational Assistants/Aides</v>
      </c>
      <c r="C61" s="59">
        <v>0</v>
      </c>
      <c r="E61" s="52">
        <f t="shared" si="12"/>
        <v>0</v>
      </c>
      <c r="F61" s="52">
        <f t="shared" si="12"/>
        <v>0</v>
      </c>
      <c r="G61" s="52">
        <f t="shared" si="12"/>
        <v>0</v>
      </c>
      <c r="H61" s="52">
        <f t="shared" si="12"/>
        <v>0</v>
      </c>
      <c r="I61" s="52">
        <f t="shared" si="12"/>
        <v>0</v>
      </c>
      <c r="J61" s="57"/>
      <c r="K61" s="98"/>
      <c r="L61" s="57"/>
      <c r="M61" s="57"/>
      <c r="N61" s="57"/>
      <c r="P61" s="9"/>
    </row>
    <row r="62" spans="2:16" x14ac:dyDescent="0.25">
      <c r="B62" s="29" t="str">
        <f t="shared" si="11"/>
        <v>Elective Teachers</v>
      </c>
      <c r="C62" s="59">
        <v>0</v>
      </c>
      <c r="E62" s="52">
        <f t="shared" si="12"/>
        <v>0</v>
      </c>
      <c r="F62" s="52">
        <f t="shared" si="12"/>
        <v>0</v>
      </c>
      <c r="G62" s="52">
        <f t="shared" si="12"/>
        <v>0</v>
      </c>
      <c r="H62" s="52">
        <f t="shared" si="12"/>
        <v>0</v>
      </c>
      <c r="I62" s="52">
        <f t="shared" si="12"/>
        <v>0</v>
      </c>
      <c r="J62" s="57"/>
      <c r="K62" s="98"/>
      <c r="L62" s="57"/>
      <c r="M62" s="57"/>
      <c r="N62" s="57"/>
      <c r="P62" s="9"/>
    </row>
    <row r="63" spans="2:16" x14ac:dyDescent="0.25">
      <c r="B63" s="29" t="str">
        <f t="shared" si="11"/>
        <v>Other (Specify in Assumptions)</v>
      </c>
      <c r="C63" s="59">
        <v>0</v>
      </c>
      <c r="E63" s="52">
        <f t="shared" si="12"/>
        <v>0</v>
      </c>
      <c r="F63" s="52">
        <f t="shared" si="12"/>
        <v>0</v>
      </c>
      <c r="G63" s="52">
        <f t="shared" si="12"/>
        <v>0</v>
      </c>
      <c r="H63" s="52">
        <f t="shared" si="12"/>
        <v>0</v>
      </c>
      <c r="I63" s="52">
        <f t="shared" si="12"/>
        <v>0</v>
      </c>
      <c r="J63" s="57"/>
      <c r="K63" s="98"/>
      <c r="L63" s="57"/>
      <c r="M63" s="57"/>
      <c r="N63" s="57"/>
      <c r="P63" s="9"/>
    </row>
    <row r="64" spans="2:16" ht="30" x14ac:dyDescent="0.25">
      <c r="B64" s="25" t="s">
        <v>246</v>
      </c>
      <c r="C64" s="20"/>
      <c r="D64" s="20"/>
      <c r="E64" s="54">
        <f t="shared" ref="E64:I64" si="13">SUM(E59:E63)</f>
        <v>0</v>
      </c>
      <c r="F64" s="54">
        <f t="shared" si="13"/>
        <v>0</v>
      </c>
      <c r="G64" s="54">
        <f t="shared" si="13"/>
        <v>0</v>
      </c>
      <c r="H64" s="54">
        <f t="shared" si="13"/>
        <v>0</v>
      </c>
      <c r="I64" s="54">
        <f t="shared" si="13"/>
        <v>0</v>
      </c>
      <c r="J64" s="55"/>
      <c r="K64" s="98"/>
      <c r="L64" s="55"/>
      <c r="M64" s="55"/>
      <c r="N64" s="55"/>
      <c r="P64" s="9"/>
    </row>
    <row r="65" spans="2:16" x14ac:dyDescent="0.25">
      <c r="B65" s="21"/>
      <c r="C65" s="20"/>
      <c r="D65" s="20"/>
      <c r="E65" s="55"/>
      <c r="F65" s="55"/>
      <c r="G65" s="55"/>
      <c r="H65" s="55"/>
      <c r="I65" s="55"/>
      <c r="J65" s="55"/>
      <c r="K65" s="107"/>
      <c r="L65" s="55"/>
      <c r="M65" s="55"/>
      <c r="N65" s="55"/>
      <c r="P65" s="9"/>
    </row>
    <row r="66" spans="2:16" x14ac:dyDescent="0.25">
      <c r="B66" s="28" t="s">
        <v>241</v>
      </c>
      <c r="C66" s="20"/>
      <c r="D66" s="20"/>
      <c r="E66" s="57"/>
      <c r="F66" s="57"/>
      <c r="G66" s="57"/>
      <c r="H66" s="57"/>
      <c r="I66" s="57"/>
      <c r="J66" s="57"/>
      <c r="K66" s="57"/>
      <c r="L66" s="57"/>
      <c r="M66" s="57"/>
      <c r="N66" s="57"/>
      <c r="P66" s="9"/>
    </row>
    <row r="67" spans="2:16" x14ac:dyDescent="0.25">
      <c r="B67" s="29" t="str">
        <f>B33</f>
        <v>Clerical Staff</v>
      </c>
      <c r="C67" s="59">
        <v>0</v>
      </c>
      <c r="E67" s="52">
        <f>$C67*E33*E$48</f>
        <v>0</v>
      </c>
      <c r="F67" s="52">
        <f t="shared" ref="F67:I67" si="14">$C67*F33*F$48</f>
        <v>0</v>
      </c>
      <c r="G67" s="52">
        <f t="shared" si="14"/>
        <v>0</v>
      </c>
      <c r="H67" s="52">
        <f t="shared" si="14"/>
        <v>0</v>
      </c>
      <c r="I67" s="52">
        <f t="shared" si="14"/>
        <v>0</v>
      </c>
      <c r="J67" s="57"/>
      <c r="K67" s="98"/>
      <c r="L67" s="57"/>
      <c r="M67" s="57"/>
      <c r="N67" s="57"/>
      <c r="P67" s="9"/>
    </row>
    <row r="68" spans="2:16" x14ac:dyDescent="0.25">
      <c r="B68" s="29" t="str">
        <f t="shared" ref="B68:B71" si="15">B34</f>
        <v>Custodial Staff</v>
      </c>
      <c r="C68" s="59">
        <v>0</v>
      </c>
      <c r="E68" s="52">
        <f t="shared" ref="E68:I71" si="16">$C68*E34*E$48</f>
        <v>0</v>
      </c>
      <c r="F68" s="52">
        <f t="shared" si="16"/>
        <v>0</v>
      </c>
      <c r="G68" s="52">
        <f t="shared" si="16"/>
        <v>0</v>
      </c>
      <c r="H68" s="52">
        <f t="shared" si="16"/>
        <v>0</v>
      </c>
      <c r="I68" s="52">
        <f t="shared" si="16"/>
        <v>0</v>
      </c>
      <c r="J68" s="57"/>
      <c r="K68" s="98"/>
      <c r="L68" s="57"/>
      <c r="M68" s="57"/>
      <c r="N68" s="57"/>
      <c r="P68" s="9"/>
    </row>
    <row r="69" spans="2:16" x14ac:dyDescent="0.25">
      <c r="B69" s="29" t="str">
        <f t="shared" si="15"/>
        <v>Operations</v>
      </c>
      <c r="C69" s="59">
        <v>0</v>
      </c>
      <c r="E69" s="52">
        <f t="shared" si="16"/>
        <v>0</v>
      </c>
      <c r="F69" s="52">
        <f t="shared" si="16"/>
        <v>0</v>
      </c>
      <c r="G69" s="52">
        <f t="shared" si="16"/>
        <v>0</v>
      </c>
      <c r="H69" s="52">
        <f t="shared" si="16"/>
        <v>0</v>
      </c>
      <c r="I69" s="52">
        <f t="shared" si="16"/>
        <v>0</v>
      </c>
      <c r="J69" s="57"/>
      <c r="K69" s="98"/>
      <c r="L69" s="57"/>
      <c r="M69" s="57"/>
      <c r="N69" s="57"/>
      <c r="P69" s="9"/>
    </row>
    <row r="70" spans="2:16" x14ac:dyDescent="0.25">
      <c r="B70" s="29" t="str">
        <f t="shared" si="15"/>
        <v>Social Workers/Counseling</v>
      </c>
      <c r="C70" s="59">
        <v>0</v>
      </c>
      <c r="E70" s="52">
        <f t="shared" si="16"/>
        <v>0</v>
      </c>
      <c r="F70" s="52">
        <f t="shared" si="16"/>
        <v>0</v>
      </c>
      <c r="G70" s="52">
        <f t="shared" si="16"/>
        <v>0</v>
      </c>
      <c r="H70" s="52">
        <f t="shared" si="16"/>
        <v>0</v>
      </c>
      <c r="I70" s="52">
        <f t="shared" si="16"/>
        <v>0</v>
      </c>
      <c r="J70" s="57"/>
      <c r="K70" s="98"/>
      <c r="L70" s="57"/>
      <c r="M70" s="57"/>
      <c r="N70" s="57"/>
      <c r="P70" s="9"/>
    </row>
    <row r="71" spans="2:16" x14ac:dyDescent="0.25">
      <c r="B71" s="29" t="str">
        <f t="shared" si="15"/>
        <v>Other (Specify in Assumptions)</v>
      </c>
      <c r="C71" s="59">
        <v>0</v>
      </c>
      <c r="E71" s="52">
        <f t="shared" si="16"/>
        <v>0</v>
      </c>
      <c r="F71" s="52">
        <f t="shared" si="16"/>
        <v>0</v>
      </c>
      <c r="G71" s="52">
        <f t="shared" si="16"/>
        <v>0</v>
      </c>
      <c r="H71" s="52">
        <f t="shared" si="16"/>
        <v>0</v>
      </c>
      <c r="I71" s="52">
        <f t="shared" si="16"/>
        <v>0</v>
      </c>
      <c r="J71" s="57"/>
      <c r="K71" s="98"/>
      <c r="L71" s="57"/>
      <c r="M71" s="57"/>
      <c r="N71" s="57"/>
      <c r="P71" s="9"/>
    </row>
    <row r="72" spans="2:16" ht="30" x14ac:dyDescent="0.25">
      <c r="B72" s="25" t="s">
        <v>247</v>
      </c>
      <c r="C72" s="20"/>
      <c r="D72" s="20"/>
      <c r="E72" s="54">
        <f t="shared" ref="E72:I72" si="17">SUM(E67:E71)</f>
        <v>0</v>
      </c>
      <c r="F72" s="54">
        <f t="shared" si="17"/>
        <v>0</v>
      </c>
      <c r="G72" s="54">
        <f t="shared" si="17"/>
        <v>0</v>
      </c>
      <c r="H72" s="54">
        <f t="shared" si="17"/>
        <v>0</v>
      </c>
      <c r="I72" s="54">
        <f t="shared" si="17"/>
        <v>0</v>
      </c>
      <c r="J72" s="55"/>
      <c r="K72" s="98"/>
      <c r="L72" s="55"/>
      <c r="M72" s="55"/>
      <c r="N72" s="55"/>
      <c r="P72" s="9"/>
    </row>
    <row r="73" spans="2:16" x14ac:dyDescent="0.25">
      <c r="B73" s="21"/>
      <c r="C73" s="20"/>
      <c r="D73" s="20"/>
      <c r="E73" s="55"/>
      <c r="F73" s="55"/>
      <c r="G73" s="55"/>
      <c r="H73" s="55"/>
      <c r="I73" s="55"/>
      <c r="J73" s="55"/>
      <c r="K73" s="55"/>
      <c r="L73" s="55"/>
      <c r="M73" s="55"/>
      <c r="N73" s="55"/>
      <c r="P73" s="9"/>
    </row>
    <row r="74" spans="2:16" x14ac:dyDescent="0.25">
      <c r="B74" s="61" t="s">
        <v>248</v>
      </c>
      <c r="C74" s="20"/>
      <c r="D74" s="20"/>
      <c r="E74" s="60">
        <v>0</v>
      </c>
      <c r="F74" s="60">
        <v>0</v>
      </c>
      <c r="G74" s="60">
        <v>0</v>
      </c>
      <c r="H74" s="60">
        <v>0</v>
      </c>
      <c r="I74" s="60">
        <v>0</v>
      </c>
      <c r="J74" s="93"/>
      <c r="K74" s="98"/>
      <c r="L74" s="93"/>
      <c r="M74" s="93"/>
      <c r="N74" s="93"/>
      <c r="P74" s="9"/>
    </row>
    <row r="75" spans="2:16" x14ac:dyDescent="0.25">
      <c r="B75" s="61" t="s">
        <v>248</v>
      </c>
      <c r="C75" s="20"/>
      <c r="D75" s="20"/>
      <c r="E75" s="60">
        <v>0</v>
      </c>
      <c r="F75" s="60">
        <v>0</v>
      </c>
      <c r="G75" s="60">
        <v>0</v>
      </c>
      <c r="H75" s="60">
        <v>0</v>
      </c>
      <c r="I75" s="60">
        <v>0</v>
      </c>
      <c r="J75" s="93"/>
      <c r="K75" s="98"/>
      <c r="L75" s="93"/>
      <c r="M75" s="93"/>
      <c r="N75" s="93"/>
      <c r="P75" s="9"/>
    </row>
    <row r="76" spans="2:16" x14ac:dyDescent="0.25">
      <c r="B76" s="61" t="s">
        <v>248</v>
      </c>
      <c r="C76" s="20"/>
      <c r="D76" s="20"/>
      <c r="E76" s="60">
        <v>0</v>
      </c>
      <c r="F76" s="60">
        <v>0</v>
      </c>
      <c r="G76" s="60">
        <v>0</v>
      </c>
      <c r="H76" s="60">
        <v>0</v>
      </c>
      <c r="I76" s="60">
        <v>0</v>
      </c>
      <c r="J76" s="93"/>
      <c r="K76" s="98"/>
      <c r="L76" s="93"/>
      <c r="M76" s="93"/>
      <c r="N76" s="93"/>
      <c r="P76" s="9"/>
    </row>
    <row r="77" spans="2:16" x14ac:dyDescent="0.25">
      <c r="B77" s="61" t="s">
        <v>248</v>
      </c>
      <c r="C77" s="20"/>
      <c r="D77" s="20"/>
      <c r="E77" s="60">
        <v>0</v>
      </c>
      <c r="F77" s="60">
        <v>0</v>
      </c>
      <c r="G77" s="60">
        <v>0</v>
      </c>
      <c r="H77" s="60">
        <v>0</v>
      </c>
      <c r="I77" s="60">
        <v>0</v>
      </c>
      <c r="J77" s="93"/>
      <c r="K77" s="98"/>
      <c r="L77" s="93"/>
      <c r="M77" s="93"/>
      <c r="N77" s="93"/>
      <c r="P77" s="9"/>
    </row>
    <row r="78" spans="2:16" x14ac:dyDescent="0.25">
      <c r="B78" s="21"/>
      <c r="C78" s="20"/>
      <c r="D78" s="20"/>
      <c r="E78" s="55"/>
      <c r="F78" s="55"/>
      <c r="G78" s="55"/>
      <c r="H78" s="55"/>
      <c r="I78" s="55"/>
      <c r="J78" s="55"/>
      <c r="K78" s="55"/>
      <c r="L78" s="55"/>
      <c r="M78" s="55"/>
      <c r="N78" s="55"/>
      <c r="P78" s="9"/>
    </row>
    <row r="79" spans="2:16" ht="15.75" thickBot="1" x14ac:dyDescent="0.3">
      <c r="B79" s="117" t="s">
        <v>249</v>
      </c>
      <c r="C79" s="31"/>
      <c r="D79" s="31"/>
      <c r="E79" s="143">
        <f>E56+E64+E72+SUM(E74:E77)</f>
        <v>0</v>
      </c>
      <c r="F79" s="143">
        <f t="shared" ref="F79:I79" si="18">F56+F64+F72+SUM(F74:F77)</f>
        <v>0</v>
      </c>
      <c r="G79" s="143">
        <f t="shared" si="18"/>
        <v>0</v>
      </c>
      <c r="H79" s="143">
        <f t="shared" si="18"/>
        <v>0</v>
      </c>
      <c r="I79" s="143">
        <f t="shared" si="18"/>
        <v>0</v>
      </c>
      <c r="J79" s="144"/>
      <c r="K79" s="144"/>
      <c r="L79" s="144"/>
      <c r="M79" s="144"/>
      <c r="N79" s="144"/>
      <c r="O79" s="18"/>
      <c r="P79" s="19"/>
    </row>
    <row r="80" spans="2:16" x14ac:dyDescent="0.25">
      <c r="B80" s="118"/>
      <c r="C80" s="119"/>
      <c r="D80" s="145"/>
      <c r="E80" s="146"/>
      <c r="F80" s="146"/>
      <c r="G80" s="146"/>
      <c r="H80" s="146"/>
      <c r="I80" s="146"/>
      <c r="J80" s="146"/>
      <c r="K80" s="146"/>
      <c r="L80" s="146"/>
      <c r="M80" s="146"/>
      <c r="N80" s="146"/>
      <c r="O80" s="6"/>
      <c r="P80" s="7"/>
    </row>
    <row r="81" spans="2:16" x14ac:dyDescent="0.25">
      <c r="B81" s="247" t="s">
        <v>142</v>
      </c>
      <c r="C81" s="206"/>
      <c r="D81" s="206"/>
      <c r="E81" s="206"/>
      <c r="F81" s="206"/>
      <c r="G81" s="206"/>
      <c r="H81" s="206"/>
      <c r="I81" s="206"/>
      <c r="J81" s="206"/>
      <c r="K81" s="206"/>
      <c r="L81" s="206"/>
      <c r="M81" s="206"/>
      <c r="N81" s="206"/>
      <c r="O81" s="206"/>
      <c r="P81" s="248"/>
    </row>
    <row r="82" spans="2:16" x14ac:dyDescent="0.25">
      <c r="B82" s="21"/>
      <c r="C82" s="20"/>
      <c r="D82" s="1"/>
      <c r="E82" s="35"/>
      <c r="F82" s="35"/>
      <c r="G82" s="35"/>
      <c r="H82" s="35"/>
      <c r="I82" s="35"/>
      <c r="J82" s="35"/>
      <c r="K82" s="35"/>
      <c r="L82" s="35"/>
      <c r="M82" s="35"/>
      <c r="N82" s="35"/>
      <c r="P82" s="9"/>
    </row>
    <row r="83" spans="2:16" x14ac:dyDescent="0.25">
      <c r="B83" s="21"/>
      <c r="C83" s="20"/>
      <c r="D83" s="1"/>
      <c r="E83" s="22" t="s">
        <v>54</v>
      </c>
      <c r="F83" s="22" t="s">
        <v>55</v>
      </c>
      <c r="G83" s="22" t="s">
        <v>56</v>
      </c>
      <c r="H83" s="22" t="s">
        <v>57</v>
      </c>
      <c r="I83" s="22" t="s">
        <v>58</v>
      </c>
      <c r="J83" s="35"/>
      <c r="K83" s="35"/>
      <c r="L83" s="35"/>
      <c r="M83" s="35"/>
      <c r="N83" s="35"/>
      <c r="P83" s="9"/>
    </row>
    <row r="84" spans="2:16" x14ac:dyDescent="0.25">
      <c r="B84" s="21"/>
      <c r="C84" s="20"/>
      <c r="D84" s="1"/>
      <c r="E84" s="22" t="str">
        <f>E11</f>
        <v>2024-25</v>
      </c>
      <c r="F84" s="22" t="str">
        <f t="shared" ref="F84:I84" si="19">F11</f>
        <v>2025-26</v>
      </c>
      <c r="G84" s="22" t="str">
        <f t="shared" si="19"/>
        <v>2026-27</v>
      </c>
      <c r="H84" s="22" t="str">
        <f t="shared" si="19"/>
        <v>2027-28</v>
      </c>
      <c r="I84" s="22" t="str">
        <f t="shared" si="19"/>
        <v>2028-29</v>
      </c>
      <c r="J84" s="35"/>
      <c r="K84" s="35"/>
      <c r="L84" s="35"/>
      <c r="M84" s="35"/>
      <c r="N84" s="35"/>
      <c r="P84" s="9"/>
    </row>
    <row r="85" spans="2:16" x14ac:dyDescent="0.25">
      <c r="B85" s="21"/>
      <c r="C85" s="36" t="s">
        <v>143</v>
      </c>
      <c r="D85" s="1"/>
      <c r="E85" s="35"/>
      <c r="F85" s="35"/>
      <c r="G85" s="35"/>
      <c r="H85" s="35"/>
      <c r="I85" s="35"/>
      <c r="J85" s="35"/>
      <c r="K85" s="41" t="s">
        <v>105</v>
      </c>
      <c r="L85" s="35"/>
      <c r="M85" s="35"/>
      <c r="N85" s="35"/>
      <c r="P85" s="9"/>
    </row>
    <row r="86" spans="2:16" x14ac:dyDescent="0.25">
      <c r="B86" s="29" t="s">
        <v>250</v>
      </c>
      <c r="C86" s="63">
        <v>6.2E-2</v>
      </c>
      <c r="D86" s="1"/>
      <c r="E86" s="59">
        <f>C86*E79</f>
        <v>0</v>
      </c>
      <c r="F86" s="59">
        <f>F79*C86</f>
        <v>0</v>
      </c>
      <c r="G86" s="59">
        <f>G79*C86</f>
        <v>0</v>
      </c>
      <c r="H86" s="59">
        <f>H79*C86</f>
        <v>0</v>
      </c>
      <c r="I86" s="59">
        <f>I79*C86</f>
        <v>0</v>
      </c>
      <c r="J86" s="97"/>
      <c r="K86" s="98"/>
      <c r="L86" s="97"/>
      <c r="M86" s="97"/>
      <c r="N86" s="97"/>
      <c r="P86" s="9"/>
    </row>
    <row r="87" spans="2:16" x14ac:dyDescent="0.25">
      <c r="B87" s="29" t="s">
        <v>251</v>
      </c>
      <c r="C87" s="63">
        <v>1.4500000000000001E-2</v>
      </c>
      <c r="D87" s="1"/>
      <c r="E87" s="59">
        <f>C87*E79</f>
        <v>0</v>
      </c>
      <c r="F87" s="59">
        <f>C87*F79</f>
        <v>0</v>
      </c>
      <c r="G87" s="59">
        <f>C87*G79</f>
        <v>0</v>
      </c>
      <c r="H87" s="59">
        <f>C87*H79</f>
        <v>0</v>
      </c>
      <c r="I87" s="59">
        <f>C87*I79</f>
        <v>0</v>
      </c>
      <c r="J87" s="97"/>
      <c r="K87" s="98"/>
      <c r="L87" s="97"/>
      <c r="M87" s="97"/>
      <c r="N87" s="97"/>
      <c r="P87" s="9"/>
    </row>
    <row r="88" spans="2:16" x14ac:dyDescent="0.25">
      <c r="B88" s="29" t="s">
        <v>252</v>
      </c>
      <c r="C88" s="153" t="s">
        <v>144</v>
      </c>
      <c r="D88" s="1"/>
      <c r="E88" s="59">
        <f>400*E40</f>
        <v>0</v>
      </c>
      <c r="F88" s="59">
        <f>400*F40</f>
        <v>0</v>
      </c>
      <c r="G88" s="59">
        <f>400*G40</f>
        <v>0</v>
      </c>
      <c r="H88" s="59">
        <f>400*H40</f>
        <v>0</v>
      </c>
      <c r="I88" s="59">
        <f>400*I40</f>
        <v>0</v>
      </c>
      <c r="J88" s="97"/>
      <c r="K88" s="98"/>
      <c r="L88" s="97"/>
      <c r="M88" s="97"/>
      <c r="N88" s="97"/>
      <c r="P88" s="9"/>
    </row>
    <row r="89" spans="2:16" x14ac:dyDescent="0.25">
      <c r="B89" s="29" t="s">
        <v>253</v>
      </c>
      <c r="C89" s="63">
        <v>0</v>
      </c>
      <c r="D89" s="1"/>
      <c r="E89" s="59">
        <f>C89*E79</f>
        <v>0</v>
      </c>
      <c r="F89" s="59">
        <f>C89*F79</f>
        <v>0</v>
      </c>
      <c r="G89" s="59">
        <f>C89*G79</f>
        <v>0</v>
      </c>
      <c r="H89" s="59">
        <f>C89*H79</f>
        <v>0</v>
      </c>
      <c r="I89" s="59">
        <f>C89*I79</f>
        <v>0</v>
      </c>
      <c r="J89" s="97"/>
      <c r="K89" s="98"/>
      <c r="L89" s="97"/>
      <c r="M89" s="97"/>
      <c r="N89" s="97"/>
      <c r="P89" s="9"/>
    </row>
    <row r="90" spans="2:16" x14ac:dyDescent="0.25">
      <c r="B90" s="29" t="s">
        <v>254</v>
      </c>
      <c r="C90" s="63">
        <v>0</v>
      </c>
      <c r="D90" s="1"/>
      <c r="E90" s="59">
        <f>C90*E79</f>
        <v>0</v>
      </c>
      <c r="F90" s="59">
        <f>C90*F79</f>
        <v>0</v>
      </c>
      <c r="G90" s="59">
        <f>C90*G79</f>
        <v>0</v>
      </c>
      <c r="H90" s="59">
        <f>C90*H79</f>
        <v>0</v>
      </c>
      <c r="I90" s="59">
        <f>C90*I79</f>
        <v>0</v>
      </c>
      <c r="J90" s="97"/>
      <c r="K90" s="98"/>
      <c r="L90" s="97"/>
      <c r="M90" s="97"/>
      <c r="N90" s="97"/>
      <c r="P90" s="9"/>
    </row>
    <row r="91" spans="2:16" x14ac:dyDescent="0.25">
      <c r="B91" s="29" t="s">
        <v>255</v>
      </c>
      <c r="C91" s="63">
        <v>0</v>
      </c>
      <c r="D91" s="1"/>
      <c r="E91" s="59">
        <f>C91*E79</f>
        <v>0</v>
      </c>
      <c r="F91" s="59">
        <f>C91*F79</f>
        <v>0</v>
      </c>
      <c r="G91" s="59">
        <f>C91*G79</f>
        <v>0</v>
      </c>
      <c r="H91" s="59">
        <f>C91*H79</f>
        <v>0</v>
      </c>
      <c r="I91" s="59">
        <f>C91*I79</f>
        <v>0</v>
      </c>
      <c r="J91" s="97"/>
      <c r="K91" s="98"/>
      <c r="L91" s="97"/>
      <c r="M91" s="97"/>
      <c r="N91" s="97"/>
      <c r="P91" s="9"/>
    </row>
    <row r="92" spans="2:16" x14ac:dyDescent="0.25">
      <c r="B92" s="21"/>
      <c r="C92" s="20"/>
      <c r="D92" s="1"/>
      <c r="E92" s="35"/>
      <c r="F92" s="35"/>
      <c r="G92" s="35"/>
      <c r="H92" s="35"/>
      <c r="I92" s="35"/>
      <c r="J92" s="35"/>
      <c r="K92" s="35"/>
      <c r="L92" s="35"/>
      <c r="M92" s="35"/>
      <c r="N92" s="35"/>
      <c r="P92" s="9"/>
    </row>
    <row r="93" spans="2:16" ht="30" x14ac:dyDescent="0.25">
      <c r="B93" s="21"/>
      <c r="C93" s="87" t="s">
        <v>256</v>
      </c>
      <c r="D93" s="1"/>
      <c r="E93" s="63">
        <v>0</v>
      </c>
      <c r="F93" s="63">
        <v>0</v>
      </c>
      <c r="G93" s="63">
        <v>0</v>
      </c>
      <c r="H93" s="63">
        <v>0</v>
      </c>
      <c r="I93" s="63">
        <v>0</v>
      </c>
      <c r="J93" s="96"/>
      <c r="K93" s="96"/>
      <c r="L93" s="96"/>
      <c r="M93" s="96"/>
      <c r="N93" s="96"/>
      <c r="P93" s="9"/>
    </row>
    <row r="94" spans="2:16" x14ac:dyDescent="0.25">
      <c r="B94" s="21"/>
      <c r="C94" s="39" t="s">
        <v>101</v>
      </c>
      <c r="D94" s="1"/>
      <c r="E94" s="40">
        <f>100%+E93</f>
        <v>1</v>
      </c>
      <c r="F94" s="40">
        <f>E94*(1+F93)</f>
        <v>1</v>
      </c>
      <c r="G94" s="40">
        <f t="shared" ref="G94:I94" si="20">F94*(1+G93)</f>
        <v>1</v>
      </c>
      <c r="H94" s="40">
        <f t="shared" si="20"/>
        <v>1</v>
      </c>
      <c r="I94" s="40">
        <f t="shared" si="20"/>
        <v>1</v>
      </c>
      <c r="J94" s="40"/>
      <c r="K94" s="40"/>
      <c r="L94" s="40"/>
      <c r="M94" s="40"/>
      <c r="N94" s="40"/>
      <c r="P94" s="9"/>
    </row>
    <row r="95" spans="2:16" x14ac:dyDescent="0.25">
      <c r="B95" s="21"/>
      <c r="C95" s="20"/>
      <c r="D95" s="1"/>
      <c r="E95" s="35"/>
      <c r="F95" s="35"/>
      <c r="G95" s="35"/>
      <c r="H95" s="35"/>
      <c r="I95" s="35"/>
      <c r="J95" s="35"/>
      <c r="K95" s="35"/>
      <c r="L95" s="35"/>
      <c r="M95" s="35"/>
      <c r="N95" s="35"/>
      <c r="P95" s="9"/>
    </row>
    <row r="96" spans="2:16" x14ac:dyDescent="0.25">
      <c r="B96" s="29" t="s">
        <v>257</v>
      </c>
      <c r="C96" s="59">
        <v>0</v>
      </c>
      <c r="D96" s="1"/>
      <c r="E96" s="59">
        <f>C96*E40</f>
        <v>0</v>
      </c>
      <c r="F96" s="59">
        <f>C96*F40</f>
        <v>0</v>
      </c>
      <c r="G96" s="59">
        <f>C96*G40</f>
        <v>0</v>
      </c>
      <c r="H96" s="59">
        <f>C96*H40</f>
        <v>0</v>
      </c>
      <c r="I96" s="59">
        <f>C96*I40</f>
        <v>0</v>
      </c>
      <c r="J96" s="97"/>
      <c r="K96" s="98"/>
      <c r="L96" s="97"/>
      <c r="M96" s="97"/>
      <c r="N96" s="97"/>
      <c r="P96" s="9"/>
    </row>
    <row r="97" spans="2:16" x14ac:dyDescent="0.25">
      <c r="B97" s="29" t="s">
        <v>258</v>
      </c>
      <c r="C97" s="59">
        <v>0</v>
      </c>
      <c r="D97" s="1"/>
      <c r="E97" s="59">
        <f>C97*E40</f>
        <v>0</v>
      </c>
      <c r="F97" s="59">
        <f>C97*F40</f>
        <v>0</v>
      </c>
      <c r="G97" s="59">
        <f>C97*G40</f>
        <v>0</v>
      </c>
      <c r="H97" s="59">
        <f>C97*H40</f>
        <v>0</v>
      </c>
      <c r="I97" s="59">
        <f>C97*I40</f>
        <v>0</v>
      </c>
      <c r="J97" s="97"/>
      <c r="K97" s="98"/>
      <c r="L97" s="97"/>
      <c r="M97" s="97"/>
      <c r="N97" s="97"/>
      <c r="P97" s="9"/>
    </row>
    <row r="98" spans="2:16" x14ac:dyDescent="0.25">
      <c r="B98" s="29" t="s">
        <v>259</v>
      </c>
      <c r="C98" s="59">
        <v>0</v>
      </c>
      <c r="D98" s="1"/>
      <c r="E98" s="59">
        <f>C98*E40</f>
        <v>0</v>
      </c>
      <c r="F98" s="59">
        <f>C98*F40</f>
        <v>0</v>
      </c>
      <c r="G98" s="59">
        <f>C98*G40</f>
        <v>0</v>
      </c>
      <c r="H98" s="59">
        <f>C98*H40</f>
        <v>0</v>
      </c>
      <c r="I98" s="59">
        <f>C98*I40</f>
        <v>0</v>
      </c>
      <c r="J98" s="97"/>
      <c r="K98" s="98"/>
      <c r="L98" s="97"/>
      <c r="M98" s="97"/>
      <c r="N98" s="97"/>
      <c r="P98" s="9"/>
    </row>
    <row r="99" spans="2:16" x14ac:dyDescent="0.25">
      <c r="B99" s="21"/>
      <c r="C99" s="20"/>
      <c r="D99" s="1"/>
      <c r="E99" s="35"/>
      <c r="F99" s="35"/>
      <c r="G99" s="35"/>
      <c r="H99" s="35"/>
      <c r="I99" s="35"/>
      <c r="J99" s="35"/>
      <c r="K99" s="35"/>
      <c r="L99" s="35"/>
      <c r="M99" s="35"/>
      <c r="N99" s="35"/>
      <c r="P99" s="9"/>
    </row>
    <row r="100" spans="2:16" x14ac:dyDescent="0.25">
      <c r="B100" s="29" t="s">
        <v>260</v>
      </c>
      <c r="C100" s="63">
        <v>0</v>
      </c>
      <c r="D100" s="1"/>
      <c r="E100" s="59">
        <f>$C$100*E$79</f>
        <v>0</v>
      </c>
      <c r="F100" s="59">
        <f t="shared" ref="F100:I100" si="21">$C$100*F$79</f>
        <v>0</v>
      </c>
      <c r="G100" s="59">
        <f t="shared" si="21"/>
        <v>0</v>
      </c>
      <c r="H100" s="59">
        <f t="shared" si="21"/>
        <v>0</v>
      </c>
      <c r="I100" s="59">
        <f t="shared" si="21"/>
        <v>0</v>
      </c>
      <c r="J100" s="97"/>
      <c r="K100" s="98"/>
      <c r="L100" s="97"/>
      <c r="M100" s="97"/>
      <c r="N100" s="97"/>
      <c r="P100" s="9"/>
    </row>
    <row r="101" spans="2:16" x14ac:dyDescent="0.25">
      <c r="B101" s="29" t="s">
        <v>261</v>
      </c>
      <c r="C101" s="63">
        <v>0</v>
      </c>
      <c r="D101" s="1"/>
      <c r="E101" s="59">
        <f>$C$101*E$79</f>
        <v>0</v>
      </c>
      <c r="F101" s="59">
        <f>$C$101*F$79</f>
        <v>0</v>
      </c>
      <c r="G101" s="59">
        <f>$C$101*G$79</f>
        <v>0</v>
      </c>
      <c r="H101" s="59">
        <f>$C$101*H$79</f>
        <v>0</v>
      </c>
      <c r="I101" s="59">
        <f>$C$101*I$79</f>
        <v>0</v>
      </c>
      <c r="J101" s="97"/>
      <c r="K101" s="98"/>
      <c r="L101" s="97"/>
      <c r="M101" s="97"/>
      <c r="N101" s="97"/>
      <c r="P101" s="9"/>
    </row>
    <row r="102" spans="2:16" x14ac:dyDescent="0.25">
      <c r="B102" s="29" t="s">
        <v>262</v>
      </c>
      <c r="C102" s="63">
        <v>0</v>
      </c>
      <c r="D102" s="1"/>
      <c r="E102" s="59">
        <f>$C$102*E$79</f>
        <v>0</v>
      </c>
      <c r="F102" s="59">
        <f>$C$102*F$79</f>
        <v>0</v>
      </c>
      <c r="G102" s="59">
        <f>$C$102*G$79</f>
        <v>0</v>
      </c>
      <c r="H102" s="59">
        <f>$C$102*H$79</f>
        <v>0</v>
      </c>
      <c r="I102" s="59">
        <f>$C$102*I$79</f>
        <v>0</v>
      </c>
      <c r="J102" s="97"/>
      <c r="K102" s="98"/>
      <c r="L102" s="97"/>
      <c r="M102" s="97"/>
      <c r="N102" s="97"/>
      <c r="P102" s="9"/>
    </row>
    <row r="103" spans="2:16" x14ac:dyDescent="0.25">
      <c r="B103" s="29" t="s">
        <v>263</v>
      </c>
      <c r="C103" s="63">
        <v>0</v>
      </c>
      <c r="D103" s="1"/>
      <c r="E103" s="59">
        <f>$C$103*E$79</f>
        <v>0</v>
      </c>
      <c r="F103" s="59">
        <f>$C$103*F$79</f>
        <v>0</v>
      </c>
      <c r="G103" s="59">
        <f>$C$103*G$79</f>
        <v>0</v>
      </c>
      <c r="H103" s="59">
        <f>$C$103*H$79</f>
        <v>0</v>
      </c>
      <c r="I103" s="59">
        <f>$C$103*I$79</f>
        <v>0</v>
      </c>
      <c r="J103" s="97"/>
      <c r="K103" s="98"/>
      <c r="L103" s="97"/>
      <c r="M103" s="97"/>
      <c r="N103" s="97"/>
      <c r="P103" s="9"/>
    </row>
    <row r="104" spans="2:16" x14ac:dyDescent="0.25">
      <c r="B104" s="29" t="s">
        <v>264</v>
      </c>
      <c r="C104" s="63">
        <v>0</v>
      </c>
      <c r="D104" s="1"/>
      <c r="E104" s="59">
        <f>$C$104*E$79</f>
        <v>0</v>
      </c>
      <c r="F104" s="59">
        <f>$C$104*F$79</f>
        <v>0</v>
      </c>
      <c r="G104" s="59">
        <f>$C$104*G$79</f>
        <v>0</v>
      </c>
      <c r="H104" s="59">
        <f>$C$104*H$79</f>
        <v>0</v>
      </c>
      <c r="I104" s="59">
        <f>$C$104*I$79</f>
        <v>0</v>
      </c>
      <c r="J104" s="97"/>
      <c r="K104" s="98"/>
      <c r="L104" s="97"/>
      <c r="M104" s="97"/>
      <c r="N104" s="97"/>
      <c r="P104" s="9"/>
    </row>
    <row r="105" spans="2:16" x14ac:dyDescent="0.25">
      <c r="B105" s="29" t="s">
        <v>265</v>
      </c>
      <c r="C105" s="63">
        <v>0</v>
      </c>
      <c r="D105" s="1"/>
      <c r="E105" s="59">
        <f>$C$105*E$79</f>
        <v>0</v>
      </c>
      <c r="F105" s="59">
        <f>$C$105*F$79</f>
        <v>0</v>
      </c>
      <c r="G105" s="59">
        <f>$C$105*G$79</f>
        <v>0</v>
      </c>
      <c r="H105" s="59">
        <f>$C$105*H$79</f>
        <v>0</v>
      </c>
      <c r="I105" s="59">
        <f>$C$105*I$79</f>
        <v>0</v>
      </c>
      <c r="J105" s="97"/>
      <c r="K105" s="98"/>
      <c r="L105" s="97"/>
      <c r="M105" s="97"/>
      <c r="N105" s="97"/>
      <c r="P105" s="9"/>
    </row>
    <row r="106" spans="2:16" ht="15.75" thickBot="1" x14ac:dyDescent="0.3">
      <c r="B106" s="30"/>
      <c r="C106" s="31"/>
      <c r="D106" s="31"/>
      <c r="E106" s="32"/>
      <c r="F106" s="32"/>
      <c r="G106" s="32"/>
      <c r="H106" s="32"/>
      <c r="I106" s="32"/>
      <c r="J106" s="32"/>
      <c r="K106" s="32"/>
      <c r="L106" s="32"/>
      <c r="M106" s="32"/>
      <c r="N106" s="32"/>
      <c r="O106" s="18"/>
      <c r="P106" s="19"/>
    </row>
  </sheetData>
  <mergeCells count="6">
    <mergeCell ref="B81:P81"/>
    <mergeCell ref="B3:P3"/>
    <mergeCell ref="B4:P4"/>
    <mergeCell ref="B5:P5"/>
    <mergeCell ref="B8:P8"/>
    <mergeCell ref="B42:P42"/>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249977111117893"/>
    <pageSetUpPr fitToPage="1"/>
  </sheetPr>
  <dimension ref="A1:H188"/>
  <sheetViews>
    <sheetView showGridLines="0" topLeftCell="A9" zoomScale="75" zoomScaleNormal="75" zoomScaleSheetLayoutView="100" workbookViewId="0">
      <selection activeCell="E15" sqref="E15"/>
    </sheetView>
  </sheetViews>
  <sheetFormatPr defaultColWidth="8.7109375" defaultRowHeight="15" x14ac:dyDescent="0.25"/>
  <cols>
    <col min="1" max="1" width="4.7109375" customWidth="1"/>
    <col min="2" max="2" width="42.42578125" bestFit="1" customWidth="1"/>
    <col min="3" max="3" width="23.28515625" customWidth="1"/>
    <col min="4" max="4" width="3.42578125" customWidth="1"/>
    <col min="5" max="5" width="25.42578125" customWidth="1"/>
    <col min="6" max="6" width="94.85546875" bestFit="1" customWidth="1"/>
    <col min="7" max="9" width="4.7109375" customWidth="1"/>
  </cols>
  <sheetData>
    <row r="1" spans="1:8" ht="15.75" thickBot="1" x14ac:dyDescent="0.3"/>
    <row r="2" spans="1:8" x14ac:dyDescent="0.25">
      <c r="B2" s="5"/>
      <c r="C2" s="6"/>
      <c r="D2" s="6"/>
      <c r="E2" s="6"/>
      <c r="F2" s="6"/>
      <c r="G2" s="6"/>
      <c r="H2" s="7"/>
    </row>
    <row r="3" spans="1:8" ht="18.75" x14ac:dyDescent="0.3">
      <c r="B3" s="8"/>
      <c r="E3" s="10" t="str">
        <f>IF('1) Proposed School Information'!E12="","ENTER SCHOOL NAME ON PROPOSED SCHOOL INFO SHEET",'1) Proposed School Information'!E12)</f>
        <v>ENTER SCHOOL NAME ON PROPOSED SCHOOL INFO SHEET</v>
      </c>
      <c r="F3" s="10"/>
      <c r="H3" s="9"/>
    </row>
    <row r="4" spans="1:8" ht="18.75" x14ac:dyDescent="0.3">
      <c r="B4" s="8"/>
      <c r="E4" s="10" t="s">
        <v>14</v>
      </c>
      <c r="F4" s="10"/>
      <c r="H4" s="9"/>
    </row>
    <row r="5" spans="1:8" ht="18.75" x14ac:dyDescent="0.3">
      <c r="B5" s="8"/>
      <c r="E5" s="10" t="s">
        <v>266</v>
      </c>
      <c r="F5" s="10"/>
      <c r="H5" s="9"/>
    </row>
    <row r="6" spans="1:8" x14ac:dyDescent="0.25">
      <c r="B6" s="8"/>
      <c r="H6" s="9"/>
    </row>
    <row r="7" spans="1:8" x14ac:dyDescent="0.25">
      <c r="B7" s="8"/>
      <c r="H7" s="9"/>
    </row>
    <row r="8" spans="1:8" ht="14.65" customHeight="1" x14ac:dyDescent="0.25">
      <c r="B8" s="8"/>
      <c r="C8" s="206" t="s">
        <v>98</v>
      </c>
      <c r="D8" s="225"/>
      <c r="E8" s="225"/>
      <c r="F8" s="225"/>
      <c r="H8" s="9"/>
    </row>
    <row r="9" spans="1:8" x14ac:dyDescent="0.25">
      <c r="B9" s="8"/>
      <c r="H9" s="9"/>
    </row>
    <row r="10" spans="1:8" x14ac:dyDescent="0.25">
      <c r="A10" s="20"/>
      <c r="B10" s="21"/>
      <c r="C10" s="20"/>
      <c r="D10" s="1"/>
      <c r="E10" s="22" t="s">
        <v>54</v>
      </c>
      <c r="F10" s="35"/>
      <c r="H10" s="9"/>
    </row>
    <row r="11" spans="1:8" x14ac:dyDescent="0.25">
      <c r="A11" s="20"/>
      <c r="B11" s="21"/>
      <c r="C11" s="20"/>
      <c r="D11" s="1"/>
      <c r="E11" s="22" t="str">
        <f>IF('1) Proposed School Information'!E21="Select Year"," ",'1) Proposed School Information'!E21)</f>
        <v>2024-25</v>
      </c>
      <c r="F11" s="35"/>
      <c r="H11" s="9"/>
    </row>
    <row r="12" spans="1:8" x14ac:dyDescent="0.25">
      <c r="A12" s="20"/>
      <c r="B12" s="21"/>
      <c r="C12" s="36" t="s">
        <v>100</v>
      </c>
      <c r="D12" s="1"/>
      <c r="E12" s="37">
        <v>0</v>
      </c>
      <c r="F12" s="38"/>
      <c r="H12" s="9"/>
    </row>
    <row r="13" spans="1:8" x14ac:dyDescent="0.25">
      <c r="A13" s="20"/>
      <c r="B13" s="21"/>
      <c r="C13" s="39" t="s">
        <v>101</v>
      </c>
      <c r="D13" s="1"/>
      <c r="E13" s="40">
        <f>100%+E12</f>
        <v>1</v>
      </c>
      <c r="F13" s="40"/>
      <c r="H13" s="9"/>
    </row>
    <row r="14" spans="1:8" x14ac:dyDescent="0.25">
      <c r="A14" s="20"/>
      <c r="B14" s="21"/>
      <c r="C14" s="39"/>
      <c r="D14" s="1"/>
      <c r="E14" s="40"/>
      <c r="F14" s="40"/>
      <c r="H14" s="9"/>
    </row>
    <row r="15" spans="1:8" x14ac:dyDescent="0.25">
      <c r="A15" s="20"/>
      <c r="B15" s="21"/>
      <c r="C15" s="39"/>
      <c r="D15" s="1"/>
      <c r="E15" s="40"/>
      <c r="F15" s="40"/>
      <c r="H15" s="9"/>
    </row>
    <row r="16" spans="1:8" x14ac:dyDescent="0.25">
      <c r="A16" s="20"/>
      <c r="B16" s="21"/>
      <c r="C16" s="39"/>
      <c r="D16" s="1"/>
      <c r="E16" s="40"/>
      <c r="F16" s="40"/>
      <c r="H16" s="9"/>
    </row>
    <row r="17" spans="2:8" x14ac:dyDescent="0.25">
      <c r="B17" s="28" t="s">
        <v>106</v>
      </c>
      <c r="C17" s="36" t="s">
        <v>103</v>
      </c>
      <c r="D17" s="20"/>
      <c r="E17" s="23"/>
      <c r="F17" s="41" t="s">
        <v>105</v>
      </c>
      <c r="H17" s="9"/>
    </row>
    <row r="18" spans="2:8" x14ac:dyDescent="0.25">
      <c r="B18" s="29" t="s">
        <v>267</v>
      </c>
      <c r="C18" s="59">
        <v>6860</v>
      </c>
      <c r="E18" s="59">
        <f>C18*'2) Student Assumptions'!$E$29</f>
        <v>0</v>
      </c>
      <c r="F18" s="98"/>
      <c r="H18" s="9"/>
    </row>
    <row r="19" spans="2:8" x14ac:dyDescent="0.25">
      <c r="B19" s="29" t="s">
        <v>268</v>
      </c>
      <c r="C19" s="59" t="s">
        <v>269</v>
      </c>
      <c r="E19" s="59">
        <v>0</v>
      </c>
      <c r="F19" s="98"/>
      <c r="H19" s="9"/>
    </row>
    <row r="20" spans="2:8" x14ac:dyDescent="0.25">
      <c r="B20" s="29" t="s">
        <v>270</v>
      </c>
      <c r="C20" s="59" t="s">
        <v>269</v>
      </c>
      <c r="E20" s="59">
        <v>0</v>
      </c>
      <c r="F20" s="98"/>
      <c r="H20" s="9"/>
    </row>
    <row r="21" spans="2:8" x14ac:dyDescent="0.25">
      <c r="B21" s="61" t="s">
        <v>110</v>
      </c>
      <c r="C21" s="59"/>
      <c r="E21" s="59"/>
      <c r="F21" s="98"/>
      <c r="H21" s="9"/>
    </row>
    <row r="22" spans="2:8" x14ac:dyDescent="0.25">
      <c r="B22" s="61" t="s">
        <v>110</v>
      </c>
      <c r="C22" s="59"/>
      <c r="E22" s="59"/>
      <c r="F22" s="98"/>
      <c r="H22" s="9"/>
    </row>
    <row r="23" spans="2:8" x14ac:dyDescent="0.25">
      <c r="B23" s="29"/>
      <c r="C23" s="45"/>
      <c r="E23" s="46"/>
      <c r="F23" s="100"/>
      <c r="H23" s="9"/>
    </row>
    <row r="24" spans="2:8" x14ac:dyDescent="0.25">
      <c r="B24" s="28" t="s">
        <v>102</v>
      </c>
      <c r="C24" s="59"/>
      <c r="E24" s="59">
        <v>0</v>
      </c>
      <c r="F24" s="98"/>
      <c r="H24" s="9"/>
    </row>
    <row r="25" spans="2:8" x14ac:dyDescent="0.25">
      <c r="B25" s="29" t="s">
        <v>111</v>
      </c>
      <c r="C25" s="59">
        <v>0</v>
      </c>
      <c r="E25" s="59">
        <f>C25*'2) Student Assumptions'!$E$29</f>
        <v>0</v>
      </c>
      <c r="F25" s="98"/>
      <c r="H25" s="9"/>
    </row>
    <row r="26" spans="2:8" x14ac:dyDescent="0.25">
      <c r="B26" s="29" t="s">
        <v>112</v>
      </c>
      <c r="C26" s="59">
        <v>0</v>
      </c>
      <c r="E26" s="59">
        <v>0</v>
      </c>
      <c r="F26" s="98"/>
      <c r="H26" s="9"/>
    </row>
    <row r="27" spans="2:8" x14ac:dyDescent="0.25">
      <c r="B27" s="29" t="s">
        <v>113</v>
      </c>
      <c r="C27" s="59">
        <v>0</v>
      </c>
      <c r="E27" s="59">
        <v>0</v>
      </c>
      <c r="F27" s="98"/>
      <c r="H27" s="9"/>
    </row>
    <row r="28" spans="2:8" x14ac:dyDescent="0.25">
      <c r="B28" s="29" t="s">
        <v>114</v>
      </c>
      <c r="C28" s="59">
        <v>0</v>
      </c>
      <c r="E28" s="59">
        <v>0</v>
      </c>
      <c r="F28" s="98"/>
      <c r="H28" s="9"/>
    </row>
    <row r="29" spans="2:8" x14ac:dyDescent="0.25">
      <c r="B29" s="29" t="s">
        <v>115</v>
      </c>
      <c r="C29" s="59">
        <v>0</v>
      </c>
      <c r="E29" s="59">
        <v>0</v>
      </c>
      <c r="F29" s="98"/>
      <c r="H29" s="9"/>
    </row>
    <row r="30" spans="2:8" x14ac:dyDescent="0.25">
      <c r="B30" s="29" t="s">
        <v>116</v>
      </c>
      <c r="C30" s="59">
        <v>0</v>
      </c>
      <c r="E30" s="59">
        <f>C30</f>
        <v>0</v>
      </c>
      <c r="F30" s="98"/>
      <c r="H30" s="9"/>
    </row>
    <row r="31" spans="2:8" x14ac:dyDescent="0.25">
      <c r="B31" s="61" t="s">
        <v>110</v>
      </c>
      <c r="C31" s="59">
        <v>0</v>
      </c>
      <c r="E31" s="59">
        <v>0</v>
      </c>
      <c r="F31" s="98"/>
      <c r="H31" s="9"/>
    </row>
    <row r="32" spans="2:8" x14ac:dyDescent="0.25">
      <c r="B32" s="61" t="s">
        <v>110</v>
      </c>
      <c r="C32" s="59">
        <v>0</v>
      </c>
      <c r="E32" s="59">
        <v>0</v>
      </c>
      <c r="F32" s="98"/>
      <c r="H32" s="9"/>
    </row>
    <row r="33" spans="1:8" x14ac:dyDescent="0.25">
      <c r="B33" s="29"/>
      <c r="C33" s="45"/>
      <c r="E33" s="46"/>
      <c r="F33" s="100"/>
      <c r="H33" s="9"/>
    </row>
    <row r="34" spans="1:8" x14ac:dyDescent="0.25">
      <c r="B34" s="28" t="s">
        <v>118</v>
      </c>
      <c r="C34" s="45"/>
      <c r="E34" s="46"/>
      <c r="F34" s="100"/>
      <c r="H34" s="9"/>
    </row>
    <row r="35" spans="1:8" x14ac:dyDescent="0.25">
      <c r="B35" s="61" t="s">
        <v>110</v>
      </c>
      <c r="C35" s="59">
        <v>0</v>
      </c>
      <c r="E35" s="59">
        <v>0</v>
      </c>
      <c r="F35" s="98"/>
      <c r="H35" s="9"/>
    </row>
    <row r="36" spans="1:8" x14ac:dyDescent="0.25">
      <c r="B36" s="61" t="s">
        <v>110</v>
      </c>
      <c r="C36" s="59">
        <v>0</v>
      </c>
      <c r="E36" s="59">
        <v>0</v>
      </c>
      <c r="F36" s="98"/>
      <c r="H36" s="9"/>
    </row>
    <row r="37" spans="1:8" x14ac:dyDescent="0.25">
      <c r="B37" s="61" t="s">
        <v>110</v>
      </c>
      <c r="C37" s="59">
        <v>0</v>
      </c>
      <c r="E37" s="59">
        <v>0</v>
      </c>
      <c r="F37" s="98"/>
      <c r="H37" s="9"/>
    </row>
    <row r="38" spans="1:8" x14ac:dyDescent="0.25">
      <c r="B38" s="61" t="s">
        <v>110</v>
      </c>
      <c r="C38" s="59">
        <v>0</v>
      </c>
      <c r="E38" s="59">
        <v>0</v>
      </c>
      <c r="F38" s="98"/>
      <c r="H38" s="9"/>
    </row>
    <row r="39" spans="1:8" x14ac:dyDescent="0.25">
      <c r="B39" s="61" t="s">
        <v>110</v>
      </c>
      <c r="C39" s="59">
        <v>0</v>
      </c>
      <c r="E39" s="59">
        <v>0</v>
      </c>
      <c r="F39" s="98"/>
      <c r="H39" s="9"/>
    </row>
    <row r="40" spans="1:8" x14ac:dyDescent="0.25">
      <c r="B40" s="29"/>
      <c r="C40" s="45"/>
      <c r="E40" s="46"/>
      <c r="F40" s="100"/>
      <c r="H40" s="9"/>
    </row>
    <row r="41" spans="1:8" x14ac:dyDescent="0.25">
      <c r="B41" s="28" t="s">
        <v>119</v>
      </c>
      <c r="C41" s="45"/>
      <c r="E41" s="46"/>
      <c r="F41" s="100"/>
      <c r="H41" s="9"/>
    </row>
    <row r="42" spans="1:8" x14ac:dyDescent="0.25">
      <c r="B42" s="29" t="str">
        <f>'3) Pre-Opening Budget'!B42</f>
        <v>Other</v>
      </c>
      <c r="C42" s="59">
        <v>0</v>
      </c>
      <c r="E42" s="59">
        <v>0</v>
      </c>
      <c r="F42" s="98"/>
      <c r="H42" s="9"/>
    </row>
    <row r="43" spans="1:8" x14ac:dyDescent="0.25">
      <c r="B43" s="29" t="str">
        <f>'3) Pre-Opening Budget'!B43</f>
        <v>Other</v>
      </c>
      <c r="C43" s="59">
        <v>0</v>
      </c>
      <c r="E43" s="59">
        <v>0</v>
      </c>
      <c r="F43" s="98"/>
      <c r="H43" s="9"/>
    </row>
    <row r="44" spans="1:8" x14ac:dyDescent="0.25">
      <c r="B44" s="29" t="str">
        <f>'3) Pre-Opening Budget'!B44</f>
        <v>Other</v>
      </c>
      <c r="C44" s="59">
        <v>0</v>
      </c>
      <c r="E44" s="59">
        <v>0</v>
      </c>
      <c r="F44" s="98"/>
      <c r="H44" s="9"/>
    </row>
    <row r="45" spans="1:8" x14ac:dyDescent="0.25">
      <c r="B45" s="29" t="str">
        <f>'3) Pre-Opening Budget'!B45</f>
        <v>Other</v>
      </c>
      <c r="C45" s="59">
        <v>0</v>
      </c>
      <c r="E45" s="59">
        <v>0</v>
      </c>
      <c r="F45" s="98"/>
      <c r="H45" s="9"/>
    </row>
    <row r="46" spans="1:8" ht="14.65" customHeight="1" x14ac:dyDescent="0.25">
      <c r="B46" s="29" t="str">
        <f>'3) Pre-Opening Budget'!B46</f>
        <v>Other</v>
      </c>
      <c r="C46" s="59">
        <v>0</v>
      </c>
      <c r="E46" s="59">
        <v>0</v>
      </c>
      <c r="F46" s="98"/>
      <c r="H46" s="9"/>
    </row>
    <row r="47" spans="1:8" x14ac:dyDescent="0.25">
      <c r="A47" s="20"/>
      <c r="B47" s="21"/>
      <c r="C47" s="20"/>
      <c r="D47" s="20"/>
      <c r="E47" s="26"/>
      <c r="F47" s="26"/>
      <c r="H47" s="9"/>
    </row>
    <row r="48" spans="1:8" ht="19.5" thickBot="1" x14ac:dyDescent="0.35">
      <c r="B48" s="47" t="s">
        <v>121</v>
      </c>
      <c r="E48" s="48">
        <f>SUM(E18:E22,E24:E32,E35:E39,E42:E46)</f>
        <v>0</v>
      </c>
      <c r="F48" s="49"/>
      <c r="H48" s="9"/>
    </row>
    <row r="49" spans="1:8" ht="16.5" thickTop="1" thickBot="1" x14ac:dyDescent="0.3">
      <c r="B49" s="138"/>
      <c r="C49" s="18"/>
      <c r="D49" s="18"/>
      <c r="E49" s="139"/>
      <c r="F49" s="139"/>
      <c r="G49" s="18"/>
      <c r="H49" s="19"/>
    </row>
    <row r="50" spans="1:8" ht="14.65" customHeight="1" x14ac:dyDescent="0.25">
      <c r="A50" s="20"/>
      <c r="B50" s="5"/>
      <c r="C50" s="252" t="s">
        <v>230</v>
      </c>
      <c r="D50" s="237"/>
      <c r="E50" s="237"/>
      <c r="F50" s="237"/>
      <c r="G50" s="6"/>
      <c r="H50" s="7"/>
    </row>
    <row r="51" spans="1:8" x14ac:dyDescent="0.25">
      <c r="A51" s="20"/>
      <c r="B51" s="8"/>
      <c r="E51" s="16"/>
      <c r="F51" s="16"/>
      <c r="H51" s="9"/>
    </row>
    <row r="52" spans="1:8" x14ac:dyDescent="0.25">
      <c r="A52" s="20"/>
      <c r="B52" s="21"/>
      <c r="C52" s="20"/>
      <c r="D52" s="1"/>
      <c r="E52" s="22" t="s">
        <v>54</v>
      </c>
      <c r="F52" s="35"/>
      <c r="H52" s="9"/>
    </row>
    <row r="53" spans="1:8" x14ac:dyDescent="0.25">
      <c r="A53" s="20"/>
      <c r="B53" s="21"/>
      <c r="C53" s="20"/>
      <c r="D53" s="20"/>
      <c r="E53" s="50" t="str">
        <f>E11</f>
        <v>2024-25</v>
      </c>
      <c r="F53" s="23"/>
      <c r="H53" s="9"/>
    </row>
    <row r="54" spans="1:8" x14ac:dyDescent="0.25">
      <c r="A54" s="20"/>
      <c r="B54" s="21"/>
      <c r="C54" s="20"/>
      <c r="D54" s="20"/>
      <c r="E54" s="23"/>
      <c r="F54" s="23"/>
      <c r="H54" s="9"/>
    </row>
    <row r="55" spans="1:8" x14ac:dyDescent="0.25">
      <c r="A55" s="20"/>
      <c r="B55" s="21"/>
      <c r="C55" s="20"/>
      <c r="D55" s="20"/>
      <c r="E55" s="23"/>
      <c r="F55" s="23"/>
      <c r="H55" s="9"/>
    </row>
    <row r="56" spans="1:8" x14ac:dyDescent="0.25">
      <c r="A56" s="20"/>
      <c r="B56" s="25" t="str">
        <f>'[1]5) Year 1-5 Staff Assumptions'!B50</f>
        <v>Administrative Staff</v>
      </c>
      <c r="C56" s="36" t="s">
        <v>125</v>
      </c>
      <c r="D56" s="20"/>
      <c r="E56" s="46"/>
      <c r="F56" s="41" t="s">
        <v>105</v>
      </c>
      <c r="H56" s="9"/>
    </row>
    <row r="57" spans="1:8" x14ac:dyDescent="0.25">
      <c r="A57" s="20"/>
      <c r="B57" s="24" t="str">
        <f>'[1]5) Year 1-5 Staff Assumptions'!B51</f>
        <v>Principal/School Leader</v>
      </c>
      <c r="C57" s="56">
        <f>'5) Year 1-5 Staff Assumptions'!E17</f>
        <v>0</v>
      </c>
      <c r="D57" s="20"/>
      <c r="E57" s="52">
        <f>'5) Year 1-5 Staff Assumptions'!E51</f>
        <v>0</v>
      </c>
      <c r="F57" s="98"/>
      <c r="H57" s="9"/>
    </row>
    <row r="58" spans="1:8" x14ac:dyDescent="0.25">
      <c r="A58" s="20"/>
      <c r="B58" s="24" t="str">
        <f>'[1]5) Year 1-5 Staff Assumptions'!B52</f>
        <v>Assistant Principal</v>
      </c>
      <c r="C58" s="56">
        <f>'5) Year 1-5 Staff Assumptions'!E18</f>
        <v>0</v>
      </c>
      <c r="E58" s="52">
        <f>'5) Year 1-5 Staff Assumptions'!E52</f>
        <v>0</v>
      </c>
      <c r="F58" s="98"/>
      <c r="H58" s="9"/>
    </row>
    <row r="59" spans="1:8" x14ac:dyDescent="0.25">
      <c r="A59" s="20"/>
      <c r="B59" s="24" t="str">
        <f>'[1]5) Year 1-5 Staff Assumptions'!B53</f>
        <v>Special Education Coordinator</v>
      </c>
      <c r="C59" s="56">
        <f>'5) Year 1-5 Staff Assumptions'!E19</f>
        <v>0</v>
      </c>
      <c r="E59" s="52">
        <f>'5) Year 1-5 Staff Assumptions'!E53</f>
        <v>0</v>
      </c>
      <c r="F59" s="98"/>
      <c r="H59" s="9"/>
    </row>
    <row r="60" spans="1:8" x14ac:dyDescent="0.25">
      <c r="A60" s="20"/>
      <c r="B60" s="24" t="str">
        <f>'[1]5) Year 1-5 Staff Assumptions'!B54</f>
        <v>Deans, Directors</v>
      </c>
      <c r="C60" s="56">
        <f>'5) Year 1-5 Staff Assumptions'!E20</f>
        <v>0</v>
      </c>
      <c r="E60" s="52">
        <f>'5) Year 1-5 Staff Assumptions'!E54</f>
        <v>0</v>
      </c>
      <c r="F60" s="98"/>
      <c r="H60" s="9"/>
    </row>
    <row r="61" spans="1:8" x14ac:dyDescent="0.25">
      <c r="A61" s="20"/>
      <c r="B61" s="24" t="str">
        <f>'[1]5) Year 1-5 Staff Assumptions'!B55</f>
        <v>Other (Specify in Assumptions)</v>
      </c>
      <c r="C61" s="56">
        <f>'5) Year 1-5 Staff Assumptions'!E21</f>
        <v>0</v>
      </c>
      <c r="E61" s="52">
        <f>'5) Year 1-5 Staff Assumptions'!E55</f>
        <v>0</v>
      </c>
      <c r="F61" s="98"/>
      <c r="H61" s="9"/>
    </row>
    <row r="62" spans="1:8" x14ac:dyDescent="0.25">
      <c r="A62" s="20"/>
      <c r="B62" s="25" t="str">
        <f>'[1]5) Year 1-5 Staff Assumptions'!B56</f>
        <v>Total Administrative Compensation</v>
      </c>
      <c r="C62" s="53">
        <f>'5) Year 1-5 Staff Assumptions'!E22</f>
        <v>0</v>
      </c>
      <c r="D62" s="80"/>
      <c r="E62" s="52">
        <f>'5) Year 1-5 Staff Assumptions'!E56</f>
        <v>0</v>
      </c>
      <c r="F62" s="101"/>
      <c r="H62" s="9"/>
    </row>
    <row r="63" spans="1:8" x14ac:dyDescent="0.25">
      <c r="A63" s="20"/>
      <c r="B63" s="24"/>
      <c r="C63" s="56"/>
      <c r="E63" s="57"/>
      <c r="F63" s="102"/>
      <c r="H63" s="9"/>
    </row>
    <row r="64" spans="1:8" x14ac:dyDescent="0.25">
      <c r="A64" s="20"/>
      <c r="B64" s="25" t="str">
        <f>'[1]5) Year 1-5 Staff Assumptions'!B58</f>
        <v>Instructional Staff</v>
      </c>
      <c r="C64" s="56"/>
      <c r="D64" s="56"/>
      <c r="E64" s="56"/>
      <c r="F64" s="103"/>
      <c r="H64" s="9"/>
    </row>
    <row r="65" spans="1:8" x14ac:dyDescent="0.25">
      <c r="A65" s="20"/>
      <c r="B65" s="24" t="str">
        <f>'[1]5) Year 1-5 Staff Assumptions'!B59</f>
        <v>Teachers</v>
      </c>
      <c r="C65" s="56">
        <f>'5) Year 1-5 Staff Assumptions'!E25</f>
        <v>0</v>
      </c>
      <c r="E65" s="52">
        <f>'5) Year 1-5 Staff Assumptions'!E59</f>
        <v>0</v>
      </c>
      <c r="F65" s="98"/>
      <c r="H65" s="9"/>
    </row>
    <row r="66" spans="1:8" x14ac:dyDescent="0.25">
      <c r="A66" s="20"/>
      <c r="B66" s="24" t="str">
        <f>'[1]5) Year 1-5 Staff Assumptions'!B60</f>
        <v>Special Education Teachers</v>
      </c>
      <c r="C66" s="56">
        <f>'5) Year 1-5 Staff Assumptions'!E26</f>
        <v>0</v>
      </c>
      <c r="E66" s="52">
        <f>'5) Year 1-5 Staff Assumptions'!E60</f>
        <v>0</v>
      </c>
      <c r="F66" s="98"/>
      <c r="H66" s="9"/>
    </row>
    <row r="67" spans="1:8" x14ac:dyDescent="0.25">
      <c r="A67" s="20"/>
      <c r="B67" s="24" t="str">
        <f>'[1]5) Year 1-5 Staff Assumptions'!B61</f>
        <v>Eduacational Assistants/Aides</v>
      </c>
      <c r="C67" s="56">
        <f>'5) Year 1-5 Staff Assumptions'!E27</f>
        <v>0</v>
      </c>
      <c r="E67" s="52">
        <f>'5) Year 1-5 Staff Assumptions'!E61</f>
        <v>0</v>
      </c>
      <c r="F67" s="98"/>
      <c r="H67" s="9"/>
    </row>
    <row r="68" spans="1:8" x14ac:dyDescent="0.25">
      <c r="A68" s="20"/>
      <c r="B68" s="24" t="str">
        <f>'[1]5) Year 1-5 Staff Assumptions'!B62</f>
        <v>Elective Teachers</v>
      </c>
      <c r="C68" s="56">
        <f>'5) Year 1-5 Staff Assumptions'!E28</f>
        <v>0</v>
      </c>
      <c r="E68" s="52">
        <f>'5) Year 1-5 Staff Assumptions'!E62</f>
        <v>0</v>
      </c>
      <c r="F68" s="98"/>
      <c r="H68" s="9"/>
    </row>
    <row r="69" spans="1:8" x14ac:dyDescent="0.25">
      <c r="A69" s="20"/>
      <c r="B69" s="24" t="str">
        <f>'[1]5) Year 1-5 Staff Assumptions'!B63</f>
        <v>Other (Specify in Assumptions)</v>
      </c>
      <c r="C69" s="56">
        <f>'5) Year 1-5 Staff Assumptions'!E29</f>
        <v>0</v>
      </c>
      <c r="E69" s="52">
        <f>'5) Year 1-5 Staff Assumptions'!E63</f>
        <v>0</v>
      </c>
      <c r="F69" s="98"/>
      <c r="H69" s="9"/>
    </row>
    <row r="70" spans="1:8" x14ac:dyDescent="0.25">
      <c r="A70" s="20"/>
      <c r="B70" s="25" t="str">
        <f>'[1]5) Year 1-5 Staff Assumptions'!B64</f>
        <v>Total Instructional Compensation</v>
      </c>
      <c r="C70" s="53">
        <f>'5) Year 1-5 Staff Assumptions'!E30</f>
        <v>0</v>
      </c>
      <c r="D70" s="80"/>
      <c r="E70" s="52">
        <f>'5) Year 1-5 Staff Assumptions'!E64</f>
        <v>0</v>
      </c>
      <c r="F70" s="101"/>
      <c r="H70" s="9"/>
    </row>
    <row r="71" spans="1:8" x14ac:dyDescent="0.25">
      <c r="A71" s="20"/>
      <c r="B71" s="24"/>
      <c r="C71" s="56"/>
      <c r="E71" s="57"/>
      <c r="F71" s="102"/>
      <c r="H71" s="9"/>
    </row>
    <row r="72" spans="1:8" x14ac:dyDescent="0.25">
      <c r="A72" s="20"/>
      <c r="B72" s="25" t="str">
        <f>'[1]5) Year 1-5 Staff Assumptions'!B66</f>
        <v>Non-Instructional Staff</v>
      </c>
      <c r="C72" s="56"/>
      <c r="D72" s="56"/>
      <c r="E72" s="56"/>
      <c r="F72" s="103"/>
      <c r="H72" s="9"/>
    </row>
    <row r="73" spans="1:8" x14ac:dyDescent="0.25">
      <c r="A73" s="20"/>
      <c r="B73" s="24" t="str">
        <f>'[1]5) Year 1-5 Staff Assumptions'!B67</f>
        <v>Clerical Staff</v>
      </c>
      <c r="C73" s="56">
        <f>'5) Year 1-5 Staff Assumptions'!E33</f>
        <v>0</v>
      </c>
      <c r="D73" s="20"/>
      <c r="E73" s="52">
        <f>'5) Year 1-5 Staff Assumptions'!E67</f>
        <v>0</v>
      </c>
      <c r="F73" s="98"/>
      <c r="H73" s="9"/>
    </row>
    <row r="74" spans="1:8" x14ac:dyDescent="0.25">
      <c r="A74" s="20"/>
      <c r="B74" s="24" t="str">
        <f>'[1]5) Year 1-5 Staff Assumptions'!B68</f>
        <v>Custodial Staff</v>
      </c>
      <c r="C74" s="56">
        <f>'5) Year 1-5 Staff Assumptions'!E34</f>
        <v>0</v>
      </c>
      <c r="D74" s="20"/>
      <c r="E74" s="52">
        <f>'5) Year 1-5 Staff Assumptions'!E68</f>
        <v>0</v>
      </c>
      <c r="F74" s="98"/>
      <c r="H74" s="9"/>
    </row>
    <row r="75" spans="1:8" x14ac:dyDescent="0.25">
      <c r="A75" s="20"/>
      <c r="B75" s="24" t="str">
        <f>'[1]5) Year 1-5 Staff Assumptions'!B69</f>
        <v>Operations</v>
      </c>
      <c r="C75" s="56">
        <f>'5) Year 1-5 Staff Assumptions'!E35</f>
        <v>0</v>
      </c>
      <c r="D75" s="20"/>
      <c r="E75" s="52">
        <f>'5) Year 1-5 Staff Assumptions'!E69</f>
        <v>0</v>
      </c>
      <c r="F75" s="98"/>
      <c r="H75" s="9"/>
    </row>
    <row r="76" spans="1:8" x14ac:dyDescent="0.25">
      <c r="A76" s="20"/>
      <c r="B76" s="24" t="str">
        <f>'[1]5) Year 1-5 Staff Assumptions'!B70</f>
        <v>Social Workers/Counseling</v>
      </c>
      <c r="C76" s="56">
        <f>'5) Year 1-5 Staff Assumptions'!E36</f>
        <v>0</v>
      </c>
      <c r="D76" s="20"/>
      <c r="E76" s="52">
        <f>'5) Year 1-5 Staff Assumptions'!E70</f>
        <v>0</v>
      </c>
      <c r="F76" s="98"/>
      <c r="H76" s="9"/>
    </row>
    <row r="77" spans="1:8" x14ac:dyDescent="0.25">
      <c r="A77" s="20"/>
      <c r="B77" s="24" t="str">
        <f>'[1]5) Year 1-5 Staff Assumptions'!B71</f>
        <v>Other (Specify in Assumptions)</v>
      </c>
      <c r="C77" s="56">
        <f>'5) Year 1-5 Staff Assumptions'!E37</f>
        <v>0</v>
      </c>
      <c r="D77" s="20"/>
      <c r="E77" s="52">
        <f>'5) Year 1-5 Staff Assumptions'!E71</f>
        <v>0</v>
      </c>
      <c r="F77" s="98"/>
      <c r="H77" s="9"/>
    </row>
    <row r="78" spans="1:8" x14ac:dyDescent="0.25">
      <c r="A78" s="20"/>
      <c r="B78" s="25" t="str">
        <f>'[1]5) Year 1-5 Staff Assumptions'!B72</f>
        <v>Total Non-Instructional  Compensation</v>
      </c>
      <c r="C78" s="53">
        <f>'5) Year 1-5 Staff Assumptions'!E38</f>
        <v>0</v>
      </c>
      <c r="D78" s="36"/>
      <c r="E78" s="52">
        <f>'5) Year 1-5 Staff Assumptions'!E72</f>
        <v>0</v>
      </c>
      <c r="F78" s="101"/>
      <c r="H78" s="9"/>
    </row>
    <row r="79" spans="1:8" x14ac:dyDescent="0.25">
      <c r="A79" s="20"/>
      <c r="B79" s="24"/>
      <c r="C79" s="20"/>
      <c r="D79" s="20"/>
      <c r="E79" s="57"/>
      <c r="F79" s="102"/>
      <c r="H79" s="9"/>
    </row>
    <row r="80" spans="1:8" x14ac:dyDescent="0.25">
      <c r="A80" s="20"/>
      <c r="B80" s="24" t="str">
        <f>'[1]5) Year 1-5 Staff Assumptions'!B74</f>
        <v>Other Compensation</v>
      </c>
      <c r="C80" s="20"/>
      <c r="D80" s="20"/>
      <c r="E80" s="52">
        <f>'5) Year 1-5 Staff Assumptions'!E74</f>
        <v>0</v>
      </c>
      <c r="F80" s="98"/>
      <c r="H80" s="9"/>
    </row>
    <row r="81" spans="1:8" x14ac:dyDescent="0.25">
      <c r="A81" s="20"/>
      <c r="B81" s="24" t="str">
        <f>'[1]5) Year 1-5 Staff Assumptions'!B75</f>
        <v>Other Compensation</v>
      </c>
      <c r="C81" s="20"/>
      <c r="D81" s="20"/>
      <c r="E81" s="52">
        <f>'5) Year 1-5 Staff Assumptions'!E75</f>
        <v>0</v>
      </c>
      <c r="F81" s="98"/>
      <c r="H81" s="9"/>
    </row>
    <row r="82" spans="1:8" x14ac:dyDescent="0.25">
      <c r="A82" s="20"/>
      <c r="B82" s="24" t="str">
        <f>'[1]5) Year 1-5 Staff Assumptions'!B76</f>
        <v>Other Compensation</v>
      </c>
      <c r="C82" s="20"/>
      <c r="D82" s="20"/>
      <c r="E82" s="52">
        <f>'5) Year 1-5 Staff Assumptions'!E76</f>
        <v>0</v>
      </c>
      <c r="F82" s="98"/>
      <c r="H82" s="9"/>
    </row>
    <row r="83" spans="1:8" x14ac:dyDescent="0.25">
      <c r="A83" s="20"/>
      <c r="B83" s="24" t="str">
        <f>'[1]5) Year 1-5 Staff Assumptions'!B77</f>
        <v>Other Compensation</v>
      </c>
      <c r="C83" s="20"/>
      <c r="D83" s="20"/>
      <c r="E83" s="52">
        <f>'5) Year 1-5 Staff Assumptions'!E77</f>
        <v>0</v>
      </c>
      <c r="F83" s="98"/>
      <c r="H83" s="9"/>
    </row>
    <row r="84" spans="1:8" x14ac:dyDescent="0.25">
      <c r="A84" s="20"/>
      <c r="B84" s="24"/>
      <c r="C84" s="20"/>
      <c r="D84" s="20"/>
      <c r="E84" s="57"/>
      <c r="F84" s="93"/>
      <c r="H84" s="9"/>
    </row>
    <row r="85" spans="1:8" ht="15.75" thickBot="1" x14ac:dyDescent="0.3">
      <c r="A85" s="20"/>
      <c r="B85" s="25" t="str">
        <f>'[1]5) Year 1-5 Staff Assumptions'!B79</f>
        <v>Total Compensation</v>
      </c>
      <c r="C85" s="36"/>
      <c r="D85" s="36"/>
      <c r="E85" s="48">
        <f>'5) Year 1-5 Staff Assumptions'!E79</f>
        <v>0</v>
      </c>
      <c r="F85" s="49"/>
      <c r="H85" s="9"/>
    </row>
    <row r="86" spans="1:8" ht="15.75" thickTop="1" x14ac:dyDescent="0.25">
      <c r="A86" s="20"/>
      <c r="B86" s="21"/>
      <c r="C86" s="20"/>
      <c r="D86" s="20"/>
      <c r="E86" s="23"/>
      <c r="F86" s="23"/>
      <c r="H86" s="9"/>
    </row>
    <row r="87" spans="1:8" x14ac:dyDescent="0.25">
      <c r="A87" s="20"/>
      <c r="B87" s="21"/>
      <c r="C87" s="20"/>
      <c r="D87" s="20"/>
      <c r="E87" s="23"/>
      <c r="F87" s="23"/>
      <c r="H87" s="9"/>
    </row>
    <row r="88" spans="1:8" ht="14.65" customHeight="1" x14ac:dyDescent="0.25">
      <c r="A88" s="20"/>
      <c r="B88" s="8"/>
      <c r="C88" s="206" t="s">
        <v>220</v>
      </c>
      <c r="D88" s="225"/>
      <c r="E88" s="225"/>
      <c r="F88" s="225"/>
      <c r="H88" s="9"/>
    </row>
    <row r="89" spans="1:8" ht="14.65" customHeight="1" x14ac:dyDescent="0.25">
      <c r="A89" s="20"/>
      <c r="B89" s="8"/>
      <c r="H89" s="9"/>
    </row>
    <row r="90" spans="1:8" x14ac:dyDescent="0.25">
      <c r="A90" s="20"/>
      <c r="B90" s="8"/>
      <c r="E90" s="22" t="s">
        <v>54</v>
      </c>
      <c r="F90" s="35"/>
      <c r="H90" s="9"/>
    </row>
    <row r="91" spans="1:8" x14ac:dyDescent="0.25">
      <c r="A91" s="20"/>
      <c r="B91" s="21"/>
      <c r="C91" s="36"/>
      <c r="D91" s="1"/>
      <c r="E91" s="50" t="str">
        <f>E11</f>
        <v>2024-25</v>
      </c>
      <c r="F91" s="23"/>
      <c r="H91" s="9"/>
    </row>
    <row r="92" spans="1:8" x14ac:dyDescent="0.25">
      <c r="A92" s="20"/>
      <c r="B92" s="21"/>
      <c r="C92" s="36"/>
      <c r="D92" s="1"/>
      <c r="E92" s="23"/>
      <c r="H92" s="9"/>
    </row>
    <row r="93" spans="1:8" x14ac:dyDescent="0.25">
      <c r="A93" s="20"/>
      <c r="B93" s="21"/>
      <c r="C93" s="36"/>
      <c r="D93" s="1"/>
      <c r="E93" s="23"/>
      <c r="F93" s="41" t="s">
        <v>105</v>
      </c>
      <c r="H93" s="9"/>
    </row>
    <row r="94" spans="1:8" x14ac:dyDescent="0.25">
      <c r="A94" s="20"/>
      <c r="B94" s="29" t="str">
        <f>'[1]5) Year 1-5 Staff Assumptions'!B86</f>
        <v xml:space="preserve">Social Security </v>
      </c>
      <c r="C94" s="39"/>
      <c r="D94" s="39"/>
      <c r="E94" s="82">
        <f>'5) Year 1-5 Staff Assumptions'!E86</f>
        <v>0</v>
      </c>
      <c r="F94" s="98"/>
      <c r="H94" s="9"/>
    </row>
    <row r="95" spans="1:8" x14ac:dyDescent="0.25">
      <c r="A95" s="20"/>
      <c r="B95" s="29" t="str">
        <f>'[1]5) Year 1-5 Staff Assumptions'!B87</f>
        <v>Medicare</v>
      </c>
      <c r="C95" s="39"/>
      <c r="D95" s="39"/>
      <c r="E95" s="82">
        <f>'5) Year 1-5 Staff Assumptions'!E87</f>
        <v>0</v>
      </c>
      <c r="F95" s="98"/>
      <c r="H95" s="9"/>
    </row>
    <row r="96" spans="1:8" x14ac:dyDescent="0.25">
      <c r="A96" s="20"/>
      <c r="B96" s="29" t="str">
        <f>'[1]5) Year 1-5 Staff Assumptions'!B88</f>
        <v>State Unemployment</v>
      </c>
      <c r="C96" s="39"/>
      <c r="D96" s="39"/>
      <c r="E96" s="82">
        <f>'5) Year 1-5 Staff Assumptions'!E88</f>
        <v>0</v>
      </c>
      <c r="F96" s="98"/>
      <c r="H96" s="9"/>
    </row>
    <row r="97" spans="1:8" x14ac:dyDescent="0.25">
      <c r="A97" s="20"/>
      <c r="B97" s="29" t="str">
        <f>'[1]5) Year 1-5 Staff Assumptions'!B89</f>
        <v>Disability/Life Insurance</v>
      </c>
      <c r="C97" s="39"/>
      <c r="D97" s="39"/>
      <c r="E97" s="82">
        <f>'5) Year 1-5 Staff Assumptions'!E89</f>
        <v>0</v>
      </c>
      <c r="F97" s="98"/>
      <c r="H97" s="9"/>
    </row>
    <row r="98" spans="1:8" x14ac:dyDescent="0.25">
      <c r="A98" s="20"/>
      <c r="B98" s="29" t="str">
        <f>'[1]5) Year 1-5 Staff Assumptions'!B90</f>
        <v>Workers Compensation Insurance</v>
      </c>
      <c r="C98" s="39"/>
      <c r="D98" s="39"/>
      <c r="E98" s="82">
        <f>'5) Year 1-5 Staff Assumptions'!E90</f>
        <v>0</v>
      </c>
      <c r="F98" s="98"/>
      <c r="H98" s="9"/>
    </row>
    <row r="99" spans="1:8" x14ac:dyDescent="0.25">
      <c r="A99" s="20"/>
      <c r="B99" s="29" t="str">
        <f>'[1]5) Year 1-5 Staff Assumptions'!B91</f>
        <v>Other Fringe Benefits</v>
      </c>
      <c r="C99" s="39"/>
      <c r="D99" s="39"/>
      <c r="E99" s="82">
        <f>'5) Year 1-5 Staff Assumptions'!E91</f>
        <v>0</v>
      </c>
      <c r="F99" s="98"/>
      <c r="H99" s="9"/>
    </row>
    <row r="100" spans="1:8" x14ac:dyDescent="0.25">
      <c r="A100" s="20"/>
      <c r="B100" s="29" t="str">
        <f>'[1]5) Year 1-5 Staff Assumptions'!B96</f>
        <v>Medical Insurance</v>
      </c>
      <c r="C100" s="39"/>
      <c r="D100" s="39"/>
      <c r="E100" s="82">
        <f>'5) Year 1-5 Staff Assumptions'!E96</f>
        <v>0</v>
      </c>
      <c r="F100" s="98"/>
      <c r="H100" s="9"/>
    </row>
    <row r="101" spans="1:8" x14ac:dyDescent="0.25">
      <c r="A101" s="20"/>
      <c r="B101" s="29" t="str">
        <f>'[1]5) Year 1-5 Staff Assumptions'!B97</f>
        <v>Dental Insurance</v>
      </c>
      <c r="C101" s="39"/>
      <c r="D101" s="39"/>
      <c r="E101" s="82">
        <f>'5) Year 1-5 Staff Assumptions'!E97</f>
        <v>0</v>
      </c>
      <c r="F101" s="98"/>
      <c r="H101" s="9"/>
    </row>
    <row r="102" spans="1:8" x14ac:dyDescent="0.25">
      <c r="A102" s="20"/>
      <c r="B102" s="29" t="str">
        <f>'[1]5) Year 1-5 Staff Assumptions'!B98</f>
        <v>Vision Insurance</v>
      </c>
      <c r="C102" s="39"/>
      <c r="D102" s="39"/>
      <c r="E102" s="82">
        <f>'5) Year 1-5 Staff Assumptions'!E98</f>
        <v>0</v>
      </c>
      <c r="F102" s="98"/>
      <c r="H102" s="9"/>
    </row>
    <row r="103" spans="1:8" x14ac:dyDescent="0.25">
      <c r="A103" s="20"/>
      <c r="B103" s="29" t="str">
        <f>'[1]5) Year 1-5 Staff Assumptions'!B100</f>
        <v>TCRS Certified Legacy</v>
      </c>
      <c r="C103" s="39"/>
      <c r="D103" s="39"/>
      <c r="E103" s="82">
        <f>'5) Year 1-5 Staff Assumptions'!E100</f>
        <v>0</v>
      </c>
      <c r="F103" s="98"/>
      <c r="H103" s="9"/>
    </row>
    <row r="104" spans="1:8" x14ac:dyDescent="0.25">
      <c r="A104" s="20"/>
      <c r="B104" s="29" t="str">
        <f>'[1]5) Year 1-5 Staff Assumptions'!B101</f>
        <v>TCRS Certified Hybrid</v>
      </c>
      <c r="C104" s="39"/>
      <c r="D104" s="39"/>
      <c r="E104" s="82">
        <f>'5) Year 1-5 Staff Assumptions'!E101</f>
        <v>0</v>
      </c>
      <c r="F104" s="98"/>
      <c r="H104" s="9"/>
    </row>
    <row r="105" spans="1:8" x14ac:dyDescent="0.25">
      <c r="A105" s="20"/>
      <c r="B105" s="29" t="str">
        <f>'[1]5) Year 1-5 Staff Assumptions'!B102</f>
        <v>TCRS Classified Legacy</v>
      </c>
      <c r="C105" s="39"/>
      <c r="D105" s="39"/>
      <c r="E105" s="82">
        <f>'5) Year 1-5 Staff Assumptions'!E102</f>
        <v>0</v>
      </c>
      <c r="F105" s="98"/>
      <c r="H105" s="9"/>
    </row>
    <row r="106" spans="1:8" x14ac:dyDescent="0.25">
      <c r="A106" s="20"/>
      <c r="B106" s="29" t="str">
        <f>'[1]5) Year 1-5 Staff Assumptions'!B103</f>
        <v>TCRS Classified Hybrid</v>
      </c>
      <c r="C106" s="39"/>
      <c r="D106" s="39"/>
      <c r="E106" s="82">
        <f>'5) Year 1-5 Staff Assumptions'!E103</f>
        <v>0</v>
      </c>
      <c r="F106" s="98"/>
      <c r="H106" s="9"/>
    </row>
    <row r="107" spans="1:8" x14ac:dyDescent="0.25">
      <c r="A107" s="20"/>
      <c r="B107" s="29" t="str">
        <f>'[1]5) Year 1-5 Staff Assumptions'!B104</f>
        <v>Other Classified Retirement</v>
      </c>
      <c r="C107" s="39"/>
      <c r="D107" s="39"/>
      <c r="E107" s="82">
        <f>'5) Year 1-5 Staff Assumptions'!E104</f>
        <v>0</v>
      </c>
      <c r="F107" s="98"/>
      <c r="H107" s="9"/>
    </row>
    <row r="108" spans="1:8" x14ac:dyDescent="0.25">
      <c r="A108" s="20"/>
      <c r="B108" s="29" t="str">
        <f>'[1]5) Year 1-5 Staff Assumptions'!B105</f>
        <v>Other Retirement</v>
      </c>
      <c r="C108" s="39"/>
      <c r="D108" s="39"/>
      <c r="E108" s="82">
        <f>'5) Year 1-5 Staff Assumptions'!E105</f>
        <v>0</v>
      </c>
      <c r="F108" s="98"/>
      <c r="H108" s="9"/>
    </row>
    <row r="109" spans="1:8" x14ac:dyDescent="0.25">
      <c r="B109" s="8"/>
      <c r="H109" s="9"/>
    </row>
    <row r="110" spans="1:8" ht="15.75" thickBot="1" x14ac:dyDescent="0.3">
      <c r="B110" s="25" t="s">
        <v>145</v>
      </c>
      <c r="C110" s="36"/>
      <c r="D110" s="36"/>
      <c r="E110" s="48">
        <f>SUM(E94:E108)</f>
        <v>0</v>
      </c>
      <c r="F110" s="49"/>
      <c r="H110" s="9"/>
    </row>
    <row r="111" spans="1:8" ht="16.5" thickTop="1" thickBot="1" x14ac:dyDescent="0.3">
      <c r="B111" s="126"/>
      <c r="C111" s="127"/>
      <c r="D111" s="127"/>
      <c r="E111" s="128"/>
      <c r="F111" s="128"/>
      <c r="G111" s="18"/>
      <c r="H111" s="19"/>
    </row>
    <row r="112" spans="1:8" x14ac:dyDescent="0.25">
      <c r="B112" s="129"/>
      <c r="C112" s="130"/>
      <c r="D112" s="130"/>
      <c r="E112" s="131"/>
      <c r="F112" s="131"/>
      <c r="G112" s="6"/>
      <c r="H112" s="7"/>
    </row>
    <row r="113" spans="1:8" ht="15" customHeight="1" x14ac:dyDescent="0.25">
      <c r="B113" s="25"/>
      <c r="C113" s="206" t="s">
        <v>146</v>
      </c>
      <c r="D113" s="226"/>
      <c r="E113" s="226"/>
      <c r="F113" s="226"/>
      <c r="H113" s="9"/>
    </row>
    <row r="114" spans="1:8" x14ac:dyDescent="0.25">
      <c r="B114" s="25"/>
      <c r="C114" s="36"/>
      <c r="D114" s="36"/>
      <c r="E114" s="36"/>
      <c r="F114" s="36"/>
      <c r="G114" s="36"/>
      <c r="H114" s="9"/>
    </row>
    <row r="115" spans="1:8" x14ac:dyDescent="0.25">
      <c r="B115" s="25"/>
      <c r="C115" s="36"/>
      <c r="D115" s="36"/>
      <c r="E115" s="22" t="s">
        <v>54</v>
      </c>
      <c r="F115" s="35"/>
      <c r="G115" s="36"/>
      <c r="H115" s="9"/>
    </row>
    <row r="116" spans="1:8" x14ac:dyDescent="0.25">
      <c r="B116" s="25"/>
      <c r="C116" s="36"/>
      <c r="D116" s="36"/>
      <c r="E116" s="50" t="str">
        <f>E11</f>
        <v>2024-25</v>
      </c>
      <c r="F116" s="23"/>
      <c r="G116" s="36"/>
      <c r="H116" s="9"/>
    </row>
    <row r="117" spans="1:8" hidden="1" x14ac:dyDescent="0.25">
      <c r="A117" s="20"/>
      <c r="B117" s="21"/>
      <c r="C117" s="36" t="s">
        <v>147</v>
      </c>
      <c r="D117" s="1"/>
      <c r="E117" s="37">
        <v>0</v>
      </c>
      <c r="H117" s="9"/>
    </row>
    <row r="118" spans="1:8" hidden="1" x14ac:dyDescent="0.25">
      <c r="A118" s="20"/>
      <c r="B118" s="21"/>
      <c r="C118" s="39" t="s">
        <v>101</v>
      </c>
      <c r="D118" s="1"/>
      <c r="E118" s="40">
        <f>100%+E117</f>
        <v>1</v>
      </c>
      <c r="F118" s="40"/>
      <c r="H118" s="9"/>
    </row>
    <row r="119" spans="1:8" x14ac:dyDescent="0.25">
      <c r="B119" s="25"/>
      <c r="C119" s="36"/>
      <c r="D119" s="36"/>
      <c r="E119" s="49"/>
      <c r="F119" s="49"/>
      <c r="H119" s="9"/>
    </row>
    <row r="120" spans="1:8" x14ac:dyDescent="0.25">
      <c r="B120" s="25" t="s">
        <v>148</v>
      </c>
      <c r="C120" s="36"/>
      <c r="D120" s="36"/>
      <c r="E120" s="49"/>
      <c r="F120" s="41" t="s">
        <v>105</v>
      </c>
      <c r="H120" s="9"/>
    </row>
    <row r="121" spans="1:8" x14ac:dyDescent="0.25">
      <c r="B121" s="90" t="str">
        <f>'3) Pre-Opening Budget'!B123</f>
        <v>Professional Development</v>
      </c>
      <c r="C121" s="59">
        <v>0</v>
      </c>
      <c r="E121" s="59">
        <v>0</v>
      </c>
      <c r="F121" s="98"/>
      <c r="H121" s="9"/>
    </row>
    <row r="122" spans="1:8" x14ac:dyDescent="0.25">
      <c r="B122" s="90" t="str">
        <f>'3) Pre-Opening Budget'!B124</f>
        <v>Financial Services</v>
      </c>
      <c r="C122" s="59">
        <v>0</v>
      </c>
      <c r="E122" s="59">
        <v>0</v>
      </c>
      <c r="F122" s="98"/>
      <c r="H122" s="9"/>
    </row>
    <row r="123" spans="1:8" x14ac:dyDescent="0.25">
      <c r="B123" s="90" t="str">
        <f>'3) Pre-Opening Budget'!B125</f>
        <v>Audit Services</v>
      </c>
      <c r="C123" s="59">
        <v>0</v>
      </c>
      <c r="E123" s="59">
        <v>0</v>
      </c>
      <c r="F123" s="98"/>
      <c r="H123" s="9"/>
    </row>
    <row r="124" spans="1:8" x14ac:dyDescent="0.25">
      <c r="B124" s="90" t="str">
        <f>'3) Pre-Opening Budget'!B126</f>
        <v>Legal Fees</v>
      </c>
      <c r="C124" s="59">
        <v>0</v>
      </c>
      <c r="E124" s="59">
        <v>0</v>
      </c>
      <c r="F124" s="98"/>
      <c r="H124" s="9"/>
    </row>
    <row r="125" spans="1:8" x14ac:dyDescent="0.25">
      <c r="B125" s="90" t="str">
        <f>'3) Pre-Opening Budget'!B127</f>
        <v>Copier Lease and Usage</v>
      </c>
      <c r="C125" s="59">
        <v>0</v>
      </c>
      <c r="E125" s="59">
        <v>0</v>
      </c>
      <c r="F125" s="98"/>
      <c r="H125" s="9"/>
    </row>
    <row r="126" spans="1:8" x14ac:dyDescent="0.25">
      <c r="B126" s="90" t="str">
        <f>'3) Pre-Opening Budget'!B128</f>
        <v>Internet and Phone Service</v>
      </c>
      <c r="C126" s="59">
        <v>0</v>
      </c>
      <c r="E126" s="59">
        <v>0</v>
      </c>
      <c r="F126" s="98"/>
      <c r="H126" s="9"/>
    </row>
    <row r="127" spans="1:8" x14ac:dyDescent="0.25">
      <c r="B127" s="90" t="str">
        <f>'3) Pre-Opening Budget'!B129</f>
        <v>Cell Phone Service</v>
      </c>
      <c r="C127" s="59">
        <v>0</v>
      </c>
      <c r="E127" s="59">
        <v>0</v>
      </c>
      <c r="F127" s="98"/>
      <c r="H127" s="9"/>
    </row>
    <row r="128" spans="1:8" x14ac:dyDescent="0.25">
      <c r="B128" s="90" t="str">
        <f>'3) Pre-Opening Budget'!B130</f>
        <v>Payroll Services</v>
      </c>
      <c r="C128" s="59">
        <v>0</v>
      </c>
      <c r="E128" s="59">
        <v>0</v>
      </c>
      <c r="F128" s="98"/>
      <c r="H128" s="9"/>
    </row>
    <row r="129" spans="2:8" x14ac:dyDescent="0.25">
      <c r="B129" s="90" t="str">
        <f>'3) Pre-Opening Budget'!B131</f>
        <v>Health Services</v>
      </c>
      <c r="C129" s="59">
        <v>0</v>
      </c>
      <c r="E129" s="59">
        <v>0</v>
      </c>
      <c r="F129" s="98"/>
      <c r="H129" s="9"/>
    </row>
    <row r="130" spans="2:8" x14ac:dyDescent="0.25">
      <c r="B130" s="90" t="str">
        <f>'3) Pre-Opening Budget'!B132</f>
        <v>Transportation</v>
      </c>
      <c r="C130" s="59">
        <v>0</v>
      </c>
      <c r="E130" s="59">
        <v>0</v>
      </c>
      <c r="F130" s="98"/>
      <c r="H130" s="9"/>
    </row>
    <row r="131" spans="2:8" x14ac:dyDescent="0.25">
      <c r="B131" s="90" t="str">
        <f>'3) Pre-Opening Budget'!B133</f>
        <v>IT Services</v>
      </c>
      <c r="C131" s="59">
        <v>0</v>
      </c>
      <c r="E131" s="59">
        <v>0</v>
      </c>
      <c r="F131" s="98"/>
      <c r="H131" s="9"/>
    </row>
    <row r="132" spans="2:8" x14ac:dyDescent="0.25">
      <c r="B132" s="90" t="str">
        <f>'3) Pre-Opening Budget'!B134</f>
        <v>Contracted SPED Services</v>
      </c>
      <c r="C132" s="59">
        <v>0</v>
      </c>
      <c r="E132" s="59">
        <v>0</v>
      </c>
      <c r="F132" s="98"/>
      <c r="H132" s="9"/>
    </row>
    <row r="133" spans="2:8" x14ac:dyDescent="0.25">
      <c r="B133" s="90" t="str">
        <f>'3) Pre-Opening Budget'!B135</f>
        <v>Insurance</v>
      </c>
      <c r="C133" s="59">
        <v>0</v>
      </c>
      <c r="E133" s="59">
        <v>0</v>
      </c>
      <c r="F133" s="98"/>
      <c r="H133" s="9"/>
    </row>
    <row r="134" spans="2:8" x14ac:dyDescent="0.25">
      <c r="B134" s="90" t="str">
        <f>'3) Pre-Opening Budget'!B136</f>
        <v>Postal Charges</v>
      </c>
      <c r="C134" s="59">
        <v>0</v>
      </c>
      <c r="E134" s="59">
        <v>0</v>
      </c>
      <c r="F134" s="98"/>
      <c r="H134" s="9"/>
    </row>
    <row r="135" spans="2:8" x14ac:dyDescent="0.25">
      <c r="B135" s="90" t="str">
        <f>'3) Pre-Opening Budget'!B137</f>
        <v>Bank Charges</v>
      </c>
      <c r="C135" s="59">
        <v>0</v>
      </c>
      <c r="E135" s="59">
        <v>0</v>
      </c>
      <c r="F135" s="98"/>
      <c r="H135" s="9"/>
    </row>
    <row r="136" spans="2:8" x14ac:dyDescent="0.25">
      <c r="B136" s="25"/>
      <c r="C136" s="36"/>
      <c r="D136" s="36"/>
      <c r="E136" s="49"/>
      <c r="F136" s="104"/>
      <c r="H136" s="9"/>
    </row>
    <row r="137" spans="2:8" x14ac:dyDescent="0.25">
      <c r="B137" s="25" t="s">
        <v>164</v>
      </c>
      <c r="C137" s="36"/>
      <c r="D137" s="36"/>
      <c r="E137" s="49"/>
      <c r="F137" s="104"/>
      <c r="H137" s="9"/>
    </row>
    <row r="138" spans="2:8" ht="14.45" customHeight="1" x14ac:dyDescent="0.25">
      <c r="B138" s="90" t="str">
        <f>'3) Pre-Opening Budget'!B140</f>
        <v>Textbooks and Instructional Supplies</v>
      </c>
      <c r="C138" s="59">
        <v>0</v>
      </c>
      <c r="E138" s="59">
        <v>0</v>
      </c>
      <c r="F138" s="98"/>
      <c r="H138" s="9"/>
    </row>
    <row r="139" spans="2:8" ht="14.45" customHeight="1" x14ac:dyDescent="0.25">
      <c r="B139" s="90" t="str">
        <f>'3) Pre-Opening Budget'!B141</f>
        <v>Education Software</v>
      </c>
      <c r="C139" s="59">
        <v>0</v>
      </c>
      <c r="E139" s="59">
        <v>0</v>
      </c>
      <c r="F139" s="98"/>
      <c r="H139" s="9"/>
    </row>
    <row r="140" spans="2:8" ht="14.45" customHeight="1" x14ac:dyDescent="0.25">
      <c r="B140" s="90" t="str">
        <f>'3) Pre-Opening Budget'!B142</f>
        <v>Student Supplies</v>
      </c>
      <c r="C140" s="59">
        <v>0</v>
      </c>
      <c r="E140" s="59">
        <v>0</v>
      </c>
      <c r="F140" s="98"/>
      <c r="H140" s="9"/>
    </row>
    <row r="141" spans="2:8" ht="14.45" customHeight="1" x14ac:dyDescent="0.25">
      <c r="B141" s="90" t="str">
        <f>'3) Pre-Opening Budget'!B143</f>
        <v>Faculty Supplies</v>
      </c>
      <c r="C141" s="59">
        <v>0</v>
      </c>
      <c r="E141" s="59">
        <v>0</v>
      </c>
      <c r="F141" s="98"/>
      <c r="H141" s="9"/>
    </row>
    <row r="142" spans="2:8" ht="14.45" customHeight="1" x14ac:dyDescent="0.25">
      <c r="B142" s="90" t="str">
        <f>'3) Pre-Opening Budget'!B144</f>
        <v>Library Books</v>
      </c>
      <c r="C142" s="59">
        <v>0</v>
      </c>
      <c r="E142" s="59">
        <v>0</v>
      </c>
      <c r="F142" s="98"/>
      <c r="H142" s="9"/>
    </row>
    <row r="143" spans="2:8" ht="14.45" customHeight="1" x14ac:dyDescent="0.25">
      <c r="B143" s="90" t="str">
        <f>'3) Pre-Opening Budget'!B145</f>
        <v>Testing &amp; Evaluation</v>
      </c>
      <c r="C143" s="59">
        <v>0</v>
      </c>
      <c r="E143" s="59">
        <v>0</v>
      </c>
      <c r="F143" s="98"/>
      <c r="H143" s="9"/>
    </row>
    <row r="144" spans="2:8" ht="14.45" customHeight="1" x14ac:dyDescent="0.25">
      <c r="B144" s="90" t="str">
        <f>'3) Pre-Opening Budget'!B146</f>
        <v>Student Laptops</v>
      </c>
      <c r="C144" s="59">
        <v>0</v>
      </c>
      <c r="E144" s="59">
        <v>0</v>
      </c>
      <c r="F144" s="154"/>
      <c r="H144" s="9"/>
    </row>
    <row r="145" spans="2:8" ht="14.45" customHeight="1" x14ac:dyDescent="0.25">
      <c r="B145" s="90" t="str">
        <f>'3) Pre-Opening Budget'!B147</f>
        <v>Faculty Laptops</v>
      </c>
      <c r="C145" s="59">
        <v>0</v>
      </c>
      <c r="E145" s="59">
        <v>0</v>
      </c>
      <c r="F145" s="98"/>
      <c r="H145" s="9"/>
    </row>
    <row r="146" spans="2:8" ht="14.45" customHeight="1" x14ac:dyDescent="0.25">
      <c r="B146" s="90" t="str">
        <f>'3) Pre-Opening Budget'!B148</f>
        <v>Office Supplies</v>
      </c>
      <c r="C146" s="59">
        <v>0</v>
      </c>
      <c r="E146" s="59">
        <v>0</v>
      </c>
      <c r="F146" s="98"/>
      <c r="H146" s="9"/>
    </row>
    <row r="147" spans="2:8" ht="14.45" customHeight="1" x14ac:dyDescent="0.25">
      <c r="B147" s="90" t="str">
        <f>'3) Pre-Opening Budget'!B149</f>
        <v>Printing Paper</v>
      </c>
      <c r="C147" s="59">
        <v>0</v>
      </c>
      <c r="E147" s="59">
        <v>0</v>
      </c>
      <c r="F147" s="98"/>
      <c r="H147" s="9"/>
    </row>
    <row r="148" spans="2:8" ht="14.45" customHeight="1" x14ac:dyDescent="0.25">
      <c r="B148" s="90" t="str">
        <f>'3) Pre-Opening Budget'!B150</f>
        <v>Marketing Materials</v>
      </c>
      <c r="C148" s="59">
        <v>0</v>
      </c>
      <c r="E148" s="59">
        <v>0</v>
      </c>
      <c r="F148" s="98"/>
      <c r="H148" s="9"/>
    </row>
    <row r="149" spans="2:8" ht="14.45" customHeight="1" x14ac:dyDescent="0.25">
      <c r="B149" s="90" t="str">
        <f>'3) Pre-Opening Budget'!B151</f>
        <v>Student Uniforms</v>
      </c>
      <c r="C149" s="59">
        <v>0</v>
      </c>
      <c r="E149" s="59">
        <v>0</v>
      </c>
      <c r="F149" s="98"/>
      <c r="H149" s="9"/>
    </row>
    <row r="150" spans="2:8" ht="14.45" customHeight="1" x14ac:dyDescent="0.25">
      <c r="B150" s="90" t="str">
        <f>'3) Pre-Opening Budget'!B152</f>
        <v>Gifts &amp; Awards - Students</v>
      </c>
      <c r="C150" s="59">
        <v>0</v>
      </c>
      <c r="E150" s="59">
        <v>0</v>
      </c>
      <c r="F150" s="98"/>
      <c r="H150" s="9"/>
    </row>
    <row r="151" spans="2:8" ht="14.45" customHeight="1" x14ac:dyDescent="0.25">
      <c r="B151" s="90" t="str">
        <f>'3) Pre-Opening Budget'!B153</f>
        <v>Gifts &amp; Awards - Teachers and Staff</v>
      </c>
      <c r="C151" s="59">
        <v>0</v>
      </c>
      <c r="E151" s="59">
        <v>0</v>
      </c>
      <c r="F151" s="98"/>
      <c r="H151" s="9"/>
    </row>
    <row r="152" spans="2:8" ht="14.45" customHeight="1" x14ac:dyDescent="0.25">
      <c r="B152" s="90" t="str">
        <f>'3) Pre-Opening Budget'!B154</f>
        <v>Health Supplies</v>
      </c>
      <c r="C152" s="59">
        <v>0</v>
      </c>
      <c r="E152" s="59">
        <v>0</v>
      </c>
      <c r="F152" s="98"/>
      <c r="H152" s="9"/>
    </row>
    <row r="153" spans="2:8" ht="15.75" thickBot="1" x14ac:dyDescent="0.3">
      <c r="B153" s="126"/>
      <c r="C153" s="127"/>
      <c r="D153" s="127"/>
      <c r="E153" s="128"/>
      <c r="F153" s="132"/>
      <c r="G153" s="18"/>
      <c r="H153" s="19"/>
    </row>
    <row r="154" spans="2:8" x14ac:dyDescent="0.25">
      <c r="B154" s="25" t="s">
        <v>180</v>
      </c>
      <c r="C154" s="36"/>
      <c r="D154" s="36"/>
      <c r="E154" s="49"/>
      <c r="F154" s="104"/>
      <c r="H154" s="9"/>
    </row>
    <row r="155" spans="2:8" x14ac:dyDescent="0.25">
      <c r="B155" s="90" t="str">
        <f>'3) Pre-Opening Budget'!B157</f>
        <v>Rent</v>
      </c>
      <c r="C155" s="59">
        <v>0</v>
      </c>
      <c r="E155" s="59">
        <v>0</v>
      </c>
      <c r="F155" s="98"/>
      <c r="H155" s="9"/>
    </row>
    <row r="156" spans="2:8" x14ac:dyDescent="0.25">
      <c r="B156" s="90" t="str">
        <f>'3) Pre-Opening Budget'!B158</f>
        <v>Utilities</v>
      </c>
      <c r="C156" s="59">
        <v>0</v>
      </c>
      <c r="E156" s="59">
        <v>0</v>
      </c>
      <c r="F156" s="98"/>
      <c r="H156" s="9"/>
    </row>
    <row r="157" spans="2:8" x14ac:dyDescent="0.25">
      <c r="B157" s="90" t="str">
        <f>'3) Pre-Opening Budget'!B159</f>
        <v xml:space="preserve">Custodial </v>
      </c>
      <c r="C157" s="59">
        <v>0</v>
      </c>
      <c r="E157" s="59">
        <v>0</v>
      </c>
      <c r="F157" s="98"/>
      <c r="H157" s="9"/>
    </row>
    <row r="158" spans="2:8" x14ac:dyDescent="0.25">
      <c r="B158" s="90" t="str">
        <f>'3) Pre-Opening Budget'!B160</f>
        <v>Waste</v>
      </c>
      <c r="C158" s="59">
        <v>0</v>
      </c>
      <c r="E158" s="59">
        <v>0</v>
      </c>
      <c r="F158" s="98"/>
      <c r="H158" s="9"/>
    </row>
    <row r="159" spans="2:8" x14ac:dyDescent="0.25">
      <c r="B159" s="90" t="str">
        <f>'3) Pre-Opening Budget'!B161</f>
        <v>Faculty Furniture</v>
      </c>
      <c r="C159" s="59">
        <v>0</v>
      </c>
      <c r="E159" s="59">
        <v>0</v>
      </c>
      <c r="F159" s="98"/>
      <c r="H159" s="9"/>
    </row>
    <row r="160" spans="2:8" x14ac:dyDescent="0.25">
      <c r="B160" s="90" t="str">
        <f>'3) Pre-Opening Budget'!B162</f>
        <v>Student Furniture</v>
      </c>
      <c r="C160" s="59">
        <v>0</v>
      </c>
      <c r="E160" s="59">
        <v>0</v>
      </c>
      <c r="F160" s="98"/>
      <c r="H160" s="9"/>
    </row>
    <row r="161" spans="2:8" x14ac:dyDescent="0.25">
      <c r="B161" s="90" t="str">
        <f>'3) Pre-Opening Budget'!B163</f>
        <v>Internet/Network Equipment</v>
      </c>
      <c r="C161" s="59">
        <v>0</v>
      </c>
      <c r="E161" s="59">
        <v>0</v>
      </c>
      <c r="F161" s="98"/>
      <c r="H161" s="9"/>
    </row>
    <row r="162" spans="2:8" x14ac:dyDescent="0.25">
      <c r="B162" s="90" t="str">
        <f>'3) Pre-Opening Budget'!B164</f>
        <v>Other Equipment</v>
      </c>
      <c r="C162" s="59">
        <v>0</v>
      </c>
      <c r="E162" s="59">
        <v>0</v>
      </c>
      <c r="F162" s="98"/>
      <c r="H162" s="9"/>
    </row>
    <row r="163" spans="2:8" x14ac:dyDescent="0.25">
      <c r="B163" s="90" t="str">
        <f>'3) Pre-Opening Budget'!B165</f>
        <v>Building Decorum</v>
      </c>
      <c r="C163" s="59">
        <v>0</v>
      </c>
      <c r="E163" s="59">
        <v>0</v>
      </c>
      <c r="F163" s="98"/>
      <c r="H163" s="9"/>
    </row>
    <row r="164" spans="2:8" x14ac:dyDescent="0.25">
      <c r="B164" s="90" t="str">
        <f>'3) Pre-Opening Budget'!B166</f>
        <v>Tenant Improvements</v>
      </c>
      <c r="C164" s="59">
        <v>0</v>
      </c>
      <c r="E164" s="59">
        <v>0</v>
      </c>
      <c r="F164" s="98"/>
      <c r="H164" s="9"/>
    </row>
    <row r="165" spans="2:8" x14ac:dyDescent="0.25">
      <c r="B165" s="90" t="str">
        <f>'3) Pre-Opening Budget'!B167</f>
        <v>Other</v>
      </c>
      <c r="C165" s="59">
        <v>0</v>
      </c>
      <c r="E165" s="59">
        <v>0</v>
      </c>
      <c r="F165" s="98"/>
      <c r="H165" s="9"/>
    </row>
    <row r="166" spans="2:8" x14ac:dyDescent="0.25">
      <c r="B166" s="90" t="str">
        <f>'3) Pre-Opening Budget'!B168</f>
        <v>Other</v>
      </c>
      <c r="C166" s="59">
        <v>0</v>
      </c>
      <c r="E166" s="59">
        <v>0</v>
      </c>
      <c r="F166" s="98"/>
      <c r="H166" s="9"/>
    </row>
    <row r="167" spans="2:8" x14ac:dyDescent="0.25">
      <c r="B167" s="90" t="str">
        <f>'3) Pre-Opening Budget'!B169</f>
        <v>Other</v>
      </c>
      <c r="C167" s="59">
        <v>0</v>
      </c>
      <c r="E167" s="59">
        <v>0</v>
      </c>
      <c r="F167" s="98"/>
      <c r="H167" s="9"/>
    </row>
    <row r="168" spans="2:8" x14ac:dyDescent="0.25">
      <c r="B168" s="90" t="str">
        <f>'3) Pre-Opening Budget'!B170</f>
        <v>Other</v>
      </c>
      <c r="C168" s="59">
        <v>0</v>
      </c>
      <c r="E168" s="59">
        <v>0</v>
      </c>
      <c r="F168" s="98"/>
      <c r="H168" s="9"/>
    </row>
    <row r="169" spans="2:8" x14ac:dyDescent="0.25">
      <c r="B169" s="90" t="str">
        <f>'3) Pre-Opening Budget'!B171</f>
        <v>Other</v>
      </c>
      <c r="C169" s="59">
        <v>0</v>
      </c>
      <c r="E169" s="59">
        <v>0</v>
      </c>
      <c r="F169" s="98"/>
      <c r="H169" s="9"/>
    </row>
    <row r="170" spans="2:8" x14ac:dyDescent="0.25">
      <c r="B170" s="25"/>
      <c r="C170" s="36"/>
      <c r="D170" s="36"/>
      <c r="E170" s="49"/>
      <c r="F170" s="104"/>
      <c r="H170" s="9"/>
    </row>
    <row r="171" spans="2:8" x14ac:dyDescent="0.25">
      <c r="B171" s="25" t="s">
        <v>191</v>
      </c>
      <c r="C171" s="36"/>
      <c r="D171" s="36"/>
      <c r="E171" s="49"/>
      <c r="F171" s="104"/>
      <c r="H171" s="9"/>
    </row>
    <row r="172" spans="2:8" x14ac:dyDescent="0.25">
      <c r="B172" s="90" t="str">
        <f>'3) Pre-Opening Budget'!B174</f>
        <v>Staff Recruitment</v>
      </c>
      <c r="C172" s="59">
        <v>0</v>
      </c>
      <c r="E172" s="59">
        <v>0</v>
      </c>
      <c r="F172" s="98"/>
      <c r="H172" s="9"/>
    </row>
    <row r="173" spans="2:8" ht="16.149999999999999" customHeight="1" x14ac:dyDescent="0.25">
      <c r="B173" s="90" t="str">
        <f>'3) Pre-Opening Budget'!B175</f>
        <v>Student Recruitment &amp; Community Engagement</v>
      </c>
      <c r="C173" s="59">
        <v>0</v>
      </c>
      <c r="E173" s="59">
        <v>0</v>
      </c>
      <c r="F173" s="98"/>
      <c r="H173" s="9"/>
    </row>
    <row r="174" spans="2:8" x14ac:dyDescent="0.25">
      <c r="B174" s="90" t="str">
        <f>'3) Pre-Opening Budget'!B176</f>
        <v>Parent &amp; Staff Meetings</v>
      </c>
      <c r="C174" s="59">
        <v>0</v>
      </c>
      <c r="E174" s="59">
        <v>0</v>
      </c>
      <c r="F174" s="98"/>
      <c r="H174" s="9"/>
    </row>
    <row r="175" spans="2:8" x14ac:dyDescent="0.25">
      <c r="B175" s="90" t="str">
        <f>'3) Pre-Opening Budget'!B177</f>
        <v>Authorizer Fee</v>
      </c>
      <c r="C175" s="59">
        <v>0</v>
      </c>
      <c r="E175" s="59">
        <v>0</v>
      </c>
      <c r="F175" s="98"/>
      <c r="H175" s="9"/>
    </row>
    <row r="176" spans="2:8" x14ac:dyDescent="0.25">
      <c r="B176" s="90" t="str">
        <f>'3) Pre-Opening Budget'!B178</f>
        <v>Other</v>
      </c>
      <c r="C176" s="59">
        <v>0</v>
      </c>
      <c r="E176" s="59">
        <v>0</v>
      </c>
      <c r="F176" s="98"/>
      <c r="H176" s="9"/>
    </row>
    <row r="177" spans="2:8" x14ac:dyDescent="0.25">
      <c r="B177" s="25"/>
      <c r="C177" s="36"/>
      <c r="D177" s="36"/>
      <c r="E177" s="49"/>
      <c r="F177" s="104"/>
      <c r="H177" s="9"/>
    </row>
    <row r="178" spans="2:8" x14ac:dyDescent="0.25">
      <c r="B178" s="25" t="s">
        <v>196</v>
      </c>
      <c r="C178" s="36"/>
      <c r="D178" s="36"/>
      <c r="E178" s="49"/>
      <c r="F178" s="104"/>
      <c r="H178" s="9"/>
    </row>
    <row r="179" spans="2:8" x14ac:dyDescent="0.25">
      <c r="B179" s="90" t="str">
        <f>'3) Pre-Opening Budget'!B181</f>
        <v>Other</v>
      </c>
      <c r="C179" s="59">
        <v>0</v>
      </c>
      <c r="E179" s="59">
        <v>0</v>
      </c>
      <c r="F179" s="98"/>
      <c r="H179" s="9"/>
    </row>
    <row r="180" spans="2:8" x14ac:dyDescent="0.25">
      <c r="B180" s="90" t="str">
        <f>'3) Pre-Opening Budget'!B182</f>
        <v>Other</v>
      </c>
      <c r="C180" s="59">
        <v>0</v>
      </c>
      <c r="E180" s="59">
        <v>0</v>
      </c>
      <c r="F180" s="98"/>
      <c r="H180" s="9"/>
    </row>
    <row r="181" spans="2:8" x14ac:dyDescent="0.25">
      <c r="B181" s="90" t="str">
        <f>'3) Pre-Opening Budget'!B183</f>
        <v>Other</v>
      </c>
      <c r="C181" s="59">
        <v>0</v>
      </c>
      <c r="E181" s="59">
        <v>0</v>
      </c>
      <c r="F181" s="98"/>
      <c r="H181" s="9"/>
    </row>
    <row r="182" spans="2:8" x14ac:dyDescent="0.25">
      <c r="B182" s="90" t="str">
        <f>'3) Pre-Opening Budget'!B184</f>
        <v>Other</v>
      </c>
      <c r="C182" s="59">
        <v>0</v>
      </c>
      <c r="E182" s="59">
        <v>0</v>
      </c>
      <c r="F182" s="98"/>
      <c r="H182" s="9"/>
    </row>
    <row r="183" spans="2:8" x14ac:dyDescent="0.25">
      <c r="B183" s="90" t="str">
        <f>'3) Pre-Opening Budget'!B185</f>
        <v>Other</v>
      </c>
      <c r="C183" s="59">
        <v>0</v>
      </c>
      <c r="E183" s="59">
        <v>0</v>
      </c>
      <c r="F183" s="98"/>
      <c r="H183" s="9"/>
    </row>
    <row r="184" spans="2:8" x14ac:dyDescent="0.25">
      <c r="B184" s="25"/>
      <c r="C184" s="36"/>
      <c r="D184" s="36"/>
      <c r="E184" s="49"/>
      <c r="F184" s="49"/>
      <c r="H184" s="9"/>
    </row>
    <row r="185" spans="2:8" ht="15.75" thickBot="1" x14ac:dyDescent="0.3">
      <c r="B185" s="25" t="s">
        <v>197</v>
      </c>
      <c r="C185" s="36"/>
      <c r="D185" s="36"/>
      <c r="E185" s="48">
        <f>SUM(E121:E135,E138:E152,E155:E169,E172:E176,E179:E183)</f>
        <v>0</v>
      </c>
      <c r="F185" s="49"/>
      <c r="H185" s="9"/>
    </row>
    <row r="186" spans="2:8" ht="15.75" thickTop="1" x14ac:dyDescent="0.25">
      <c r="B186" s="25"/>
      <c r="C186" s="36"/>
      <c r="D186" s="36"/>
      <c r="E186" s="49"/>
      <c r="F186" s="49"/>
      <c r="H186" s="9"/>
    </row>
    <row r="187" spans="2:8" ht="19.5" thickBot="1" x14ac:dyDescent="0.35">
      <c r="B187" s="58" t="s">
        <v>198</v>
      </c>
      <c r="C187" s="36"/>
      <c r="D187" s="36"/>
      <c r="E187" s="48">
        <f>E85+E110+E185</f>
        <v>0</v>
      </c>
      <c r="F187" s="49"/>
      <c r="H187" s="9"/>
    </row>
    <row r="188" spans="2:8" ht="16.5" thickTop="1" thickBot="1" x14ac:dyDescent="0.3">
      <c r="B188" s="17"/>
      <c r="C188" s="18"/>
      <c r="D188" s="18"/>
      <c r="E188" s="18"/>
      <c r="F188" s="18"/>
      <c r="G188" s="18"/>
      <c r="H188" s="19"/>
    </row>
  </sheetData>
  <mergeCells count="4">
    <mergeCell ref="C8:F8"/>
    <mergeCell ref="C50:F50"/>
    <mergeCell ref="C88:F88"/>
    <mergeCell ref="C113:F113"/>
  </mergeCells>
  <pageMargins left="0.7" right="0.7" top="0.75" bottom="0.75" header="0.3" footer="0.3"/>
  <pageSetup scale="59" fitToHeight="6" orientation="landscape" horizontalDpi="1200" verticalDpi="1200" r:id="rId1"/>
  <headerFooter>
    <oddFooter>&amp;L&amp;A&amp;RPage &amp;P of &amp;N</oddFooter>
  </headerFooter>
  <rowBreaks count="3" manualBreakCount="3">
    <brk id="49" max="8" man="1"/>
    <brk id="111" max="8" man="1"/>
    <brk id="153" max="8"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249977111117893"/>
  </sheetPr>
  <dimension ref="A1:V226"/>
  <sheetViews>
    <sheetView showGridLines="0" topLeftCell="A26" zoomScale="75" zoomScaleNormal="75" zoomScaleSheetLayoutView="100" workbookViewId="0">
      <selection activeCell="T132" sqref="T132"/>
    </sheetView>
  </sheetViews>
  <sheetFormatPr defaultColWidth="8.7109375" defaultRowHeight="15" x14ac:dyDescent="0.25"/>
  <cols>
    <col min="1" max="1" width="4.7109375" customWidth="1"/>
    <col min="2" max="2" width="31" customWidth="1"/>
    <col min="3" max="3" width="3" hidden="1" customWidth="1"/>
    <col min="4" max="4" width="3.42578125" hidden="1" customWidth="1"/>
    <col min="5" max="19" width="12.7109375" customWidth="1"/>
    <col min="20" max="20" width="43.7109375" bestFit="1" customWidth="1"/>
    <col min="21" max="23" width="4.7109375" customWidth="1"/>
  </cols>
  <sheetData>
    <row r="1" spans="1:22" ht="15.75" thickBot="1" x14ac:dyDescent="0.3"/>
    <row r="2" spans="1:22" x14ac:dyDescent="0.25">
      <c r="B2" s="5"/>
      <c r="C2" s="6"/>
      <c r="D2" s="6"/>
      <c r="E2" s="6"/>
      <c r="F2" s="6"/>
      <c r="G2" s="6"/>
      <c r="H2" s="6"/>
      <c r="I2" s="6"/>
      <c r="J2" s="6"/>
      <c r="K2" s="6"/>
      <c r="L2" s="6"/>
      <c r="M2" s="6"/>
      <c r="N2" s="6"/>
      <c r="O2" s="6"/>
      <c r="P2" s="6"/>
      <c r="Q2" s="6"/>
      <c r="R2" s="6"/>
      <c r="S2" s="6"/>
      <c r="T2" s="6"/>
      <c r="U2" s="6"/>
      <c r="V2" s="7"/>
    </row>
    <row r="3" spans="1:22" x14ac:dyDescent="0.25">
      <c r="B3" s="8"/>
      <c r="E3" s="243" t="str">
        <f>IF('1) Proposed School Information'!E12="","ENTER SCHOOL NAME ON PROPOSED SCHOOL INFO SHEET",'1) Proposed School Information'!E12)</f>
        <v>ENTER SCHOOL NAME ON PROPOSED SCHOOL INFO SHEET</v>
      </c>
      <c r="F3" s="243"/>
      <c r="G3" s="209"/>
      <c r="H3" s="209"/>
      <c r="I3" s="209"/>
      <c r="J3" s="209"/>
      <c r="K3" s="209"/>
      <c r="L3" s="209"/>
      <c r="M3" s="209"/>
      <c r="N3" s="209"/>
      <c r="O3" s="209"/>
      <c r="P3" s="209"/>
      <c r="Q3" s="209"/>
      <c r="R3" s="209"/>
      <c r="S3" s="209"/>
      <c r="V3" s="9"/>
    </row>
    <row r="4" spans="1:22" x14ac:dyDescent="0.25">
      <c r="B4" s="8"/>
      <c r="E4" s="243" t="s">
        <v>14</v>
      </c>
      <c r="F4" s="243"/>
      <c r="G4" s="209"/>
      <c r="H4" s="209"/>
      <c r="I4" s="209"/>
      <c r="J4" s="209"/>
      <c r="K4" s="209"/>
      <c r="L4" s="209"/>
      <c r="M4" s="209"/>
      <c r="N4" s="209"/>
      <c r="O4" s="209"/>
      <c r="P4" s="209"/>
      <c r="Q4" s="209"/>
      <c r="R4" s="209"/>
      <c r="S4" s="209"/>
      <c r="V4" s="9"/>
    </row>
    <row r="5" spans="1:22" x14ac:dyDescent="0.25">
      <c r="B5" s="8"/>
      <c r="E5" s="243" t="s">
        <v>271</v>
      </c>
      <c r="F5" s="243"/>
      <c r="G5" s="209"/>
      <c r="H5" s="209"/>
      <c r="I5" s="209"/>
      <c r="J5" s="209"/>
      <c r="K5" s="209"/>
      <c r="L5" s="209"/>
      <c r="M5" s="209"/>
      <c r="N5" s="209"/>
      <c r="O5" s="209"/>
      <c r="P5" s="209"/>
      <c r="Q5" s="209"/>
      <c r="R5" s="209"/>
      <c r="S5" s="209"/>
      <c r="V5" s="9"/>
    </row>
    <row r="6" spans="1:22" x14ac:dyDescent="0.25">
      <c r="B6" s="8"/>
      <c r="V6" s="9"/>
    </row>
    <row r="7" spans="1:22" x14ac:dyDescent="0.25">
      <c r="B7" s="8"/>
      <c r="V7" s="9"/>
    </row>
    <row r="8" spans="1:22" ht="14.65" customHeight="1" x14ac:dyDescent="0.25">
      <c r="B8" s="8"/>
      <c r="C8" s="116" t="s">
        <v>200</v>
      </c>
      <c r="D8" s="64"/>
      <c r="E8" s="245" t="s">
        <v>200</v>
      </c>
      <c r="F8" s="246"/>
      <c r="G8" s="246"/>
      <c r="H8" s="246"/>
      <c r="I8" s="246"/>
      <c r="J8" s="246"/>
      <c r="K8" s="246"/>
      <c r="L8" s="246"/>
      <c r="M8" s="246"/>
      <c r="N8" s="246"/>
      <c r="O8" s="246"/>
      <c r="P8" s="246"/>
      <c r="Q8" s="246"/>
      <c r="R8" s="246"/>
      <c r="S8" s="246"/>
      <c r="V8" s="9"/>
    </row>
    <row r="9" spans="1:22" x14ac:dyDescent="0.25">
      <c r="B9" s="8"/>
      <c r="V9" s="9"/>
    </row>
    <row r="10" spans="1:22" x14ac:dyDescent="0.25">
      <c r="A10" s="39"/>
      <c r="B10" s="29"/>
      <c r="C10" s="39"/>
      <c r="D10" s="2"/>
      <c r="E10" s="65" t="s">
        <v>54</v>
      </c>
      <c r="F10" s="65" t="str">
        <f>E10</f>
        <v>Year 1</v>
      </c>
      <c r="G10" s="65" t="str">
        <f t="shared" ref="G10:S10" si="0">F10</f>
        <v>Year 1</v>
      </c>
      <c r="H10" s="65" t="str">
        <f t="shared" si="0"/>
        <v>Year 1</v>
      </c>
      <c r="I10" s="65" t="str">
        <f t="shared" si="0"/>
        <v>Year 1</v>
      </c>
      <c r="J10" s="65" t="str">
        <f t="shared" si="0"/>
        <v>Year 1</v>
      </c>
      <c r="K10" s="65" t="str">
        <f t="shared" si="0"/>
        <v>Year 1</v>
      </c>
      <c r="L10" s="65" t="str">
        <f t="shared" si="0"/>
        <v>Year 1</v>
      </c>
      <c r="M10" s="65" t="str">
        <f t="shared" si="0"/>
        <v>Year 1</v>
      </c>
      <c r="N10" s="65" t="str">
        <f t="shared" si="0"/>
        <v>Year 1</v>
      </c>
      <c r="O10" s="65" t="str">
        <f t="shared" si="0"/>
        <v>Year 1</v>
      </c>
      <c r="P10" s="65" t="str">
        <f t="shared" si="0"/>
        <v>Year 1</v>
      </c>
      <c r="Q10" s="65" t="str">
        <f t="shared" si="0"/>
        <v>Year 1</v>
      </c>
      <c r="R10" s="65" t="str">
        <f t="shared" si="0"/>
        <v>Year 1</v>
      </c>
      <c r="S10" s="65" t="str">
        <f t="shared" si="0"/>
        <v>Year 1</v>
      </c>
      <c r="T10" s="66"/>
      <c r="V10" s="9"/>
    </row>
    <row r="11" spans="1:22" x14ac:dyDescent="0.25">
      <c r="A11" s="39"/>
      <c r="B11" s="29"/>
      <c r="C11" s="39"/>
      <c r="D11" s="2"/>
      <c r="E11" s="67" t="str">
        <f>IF('1) Proposed School Information'!E21="Select Year"," ",'1) Proposed School Information'!E21)</f>
        <v>2024-25</v>
      </c>
      <c r="F11" s="67" t="str">
        <f>E11</f>
        <v>2024-25</v>
      </c>
      <c r="G11" s="67" t="str">
        <f t="shared" ref="G11:S11" si="1">F11</f>
        <v>2024-25</v>
      </c>
      <c r="H11" s="67" t="str">
        <f t="shared" si="1"/>
        <v>2024-25</v>
      </c>
      <c r="I11" s="67" t="str">
        <f t="shared" si="1"/>
        <v>2024-25</v>
      </c>
      <c r="J11" s="67" t="str">
        <f t="shared" si="1"/>
        <v>2024-25</v>
      </c>
      <c r="K11" s="67" t="str">
        <f t="shared" si="1"/>
        <v>2024-25</v>
      </c>
      <c r="L11" s="67" t="str">
        <f t="shared" si="1"/>
        <v>2024-25</v>
      </c>
      <c r="M11" s="67" t="str">
        <f t="shared" si="1"/>
        <v>2024-25</v>
      </c>
      <c r="N11" s="67" t="str">
        <f t="shared" si="1"/>
        <v>2024-25</v>
      </c>
      <c r="O11" s="67" t="str">
        <f t="shared" si="1"/>
        <v>2024-25</v>
      </c>
      <c r="P11" s="67" t="str">
        <f t="shared" si="1"/>
        <v>2024-25</v>
      </c>
      <c r="Q11" s="67" t="str">
        <f t="shared" si="1"/>
        <v>2024-25</v>
      </c>
      <c r="R11" s="67" t="str">
        <f t="shared" si="1"/>
        <v>2024-25</v>
      </c>
      <c r="S11" s="67" t="str">
        <f t="shared" si="1"/>
        <v>2024-25</v>
      </c>
      <c r="T11" s="66"/>
      <c r="V11" s="9"/>
    </row>
    <row r="12" spans="1:22" x14ac:dyDescent="0.25">
      <c r="A12" s="39"/>
      <c r="B12" s="29"/>
      <c r="C12" s="36"/>
      <c r="D12" s="3"/>
      <c r="E12" s="68" t="s">
        <v>201</v>
      </c>
      <c r="F12" s="68" t="s">
        <v>202</v>
      </c>
      <c r="G12" s="68" t="s">
        <v>203</v>
      </c>
      <c r="H12" s="68" t="s">
        <v>204</v>
      </c>
      <c r="I12" s="68" t="s">
        <v>205</v>
      </c>
      <c r="J12" s="68" t="s">
        <v>206</v>
      </c>
      <c r="K12" s="68" t="s">
        <v>207</v>
      </c>
      <c r="L12" s="68" t="s">
        <v>208</v>
      </c>
      <c r="M12" s="68" t="s">
        <v>209</v>
      </c>
      <c r="N12" s="68" t="s">
        <v>210</v>
      </c>
      <c r="O12" s="68" t="s">
        <v>211</v>
      </c>
      <c r="P12" s="68" t="s">
        <v>212</v>
      </c>
      <c r="Q12" s="68" t="s">
        <v>213</v>
      </c>
      <c r="R12" s="68" t="s">
        <v>214</v>
      </c>
      <c r="S12" s="68" t="s">
        <v>215</v>
      </c>
      <c r="T12" s="69"/>
      <c r="V12" s="9"/>
    </row>
    <row r="13" spans="1:22" x14ac:dyDescent="0.25">
      <c r="A13" s="39"/>
      <c r="B13" s="29"/>
      <c r="C13" s="39"/>
      <c r="D13" s="2"/>
      <c r="E13" s="69"/>
      <c r="F13" s="69"/>
      <c r="G13" s="69"/>
      <c r="H13" s="69"/>
      <c r="I13" s="69"/>
      <c r="J13" s="69"/>
      <c r="K13" s="69"/>
      <c r="L13" s="69"/>
      <c r="M13" s="69"/>
      <c r="N13" s="69"/>
      <c r="O13" s="69"/>
      <c r="P13" s="69"/>
      <c r="Q13" s="69"/>
      <c r="R13" s="69"/>
      <c r="S13" s="69"/>
      <c r="T13" s="69"/>
      <c r="V13" s="9"/>
    </row>
    <row r="14" spans="1:22" x14ac:dyDescent="0.25">
      <c r="A14" s="39"/>
      <c r="B14" s="28" t="s">
        <v>216</v>
      </c>
      <c r="C14" s="36"/>
      <c r="D14" s="4"/>
      <c r="E14" s="55">
        <f>'4) Pre-Opening Cash Flow'!Q43</f>
        <v>0</v>
      </c>
      <c r="F14" s="55">
        <f>E14</f>
        <v>0</v>
      </c>
      <c r="G14" s="55">
        <f>F43</f>
        <v>0</v>
      </c>
      <c r="H14" s="55">
        <f t="shared" ref="H14:Q14" si="2">G43</f>
        <v>0</v>
      </c>
      <c r="I14" s="55">
        <f t="shared" si="2"/>
        <v>0</v>
      </c>
      <c r="J14" s="55">
        <f t="shared" si="2"/>
        <v>0</v>
      </c>
      <c r="K14" s="55">
        <f t="shared" si="2"/>
        <v>0</v>
      </c>
      <c r="L14" s="55">
        <f t="shared" si="2"/>
        <v>0</v>
      </c>
      <c r="M14" s="55">
        <f t="shared" si="2"/>
        <v>0</v>
      </c>
      <c r="N14" s="55">
        <f t="shared" si="2"/>
        <v>0</v>
      </c>
      <c r="O14" s="55">
        <f t="shared" si="2"/>
        <v>0</v>
      </c>
      <c r="P14" s="55">
        <f t="shared" si="2"/>
        <v>0</v>
      </c>
      <c r="Q14" s="55">
        <f t="shared" si="2"/>
        <v>0</v>
      </c>
      <c r="R14" s="41"/>
      <c r="S14" s="41"/>
      <c r="T14" s="69"/>
      <c r="V14" s="9"/>
    </row>
    <row r="15" spans="1:22" x14ac:dyDescent="0.25">
      <c r="A15" s="39"/>
      <c r="B15" s="29"/>
      <c r="C15" s="39"/>
      <c r="D15" s="2"/>
      <c r="E15" s="69"/>
      <c r="F15" s="69"/>
      <c r="G15" s="69"/>
      <c r="H15" s="69"/>
      <c r="I15" s="69"/>
      <c r="J15" s="69"/>
      <c r="K15" s="69"/>
      <c r="L15" s="69"/>
      <c r="M15" s="69"/>
      <c r="N15" s="69"/>
      <c r="O15" s="69"/>
      <c r="P15" s="69"/>
      <c r="Q15" s="69"/>
      <c r="R15" s="69"/>
      <c r="S15" s="69"/>
      <c r="T15" s="69"/>
      <c r="V15" s="9"/>
    </row>
    <row r="16" spans="1:22" x14ac:dyDescent="0.25">
      <c r="A16" s="39"/>
      <c r="B16" s="28" t="s">
        <v>217</v>
      </c>
      <c r="C16" s="39"/>
      <c r="D16" s="2"/>
      <c r="E16" s="70"/>
      <c r="F16" s="69"/>
      <c r="G16" s="69"/>
      <c r="H16" s="69"/>
      <c r="I16" s="69"/>
      <c r="J16" s="69"/>
      <c r="K16" s="69"/>
      <c r="L16" s="69"/>
      <c r="M16" s="69"/>
      <c r="N16" s="69"/>
      <c r="O16" s="69"/>
      <c r="P16" s="69"/>
      <c r="Q16" s="69"/>
      <c r="R16" s="69"/>
      <c r="S16" s="69"/>
      <c r="T16" s="69"/>
      <c r="V16" s="9"/>
    </row>
    <row r="17" spans="1:22" x14ac:dyDescent="0.25">
      <c r="A17" s="39"/>
      <c r="B17" s="29" t="s">
        <v>106</v>
      </c>
      <c r="C17" s="39"/>
      <c r="D17" s="2"/>
      <c r="E17" s="70">
        <f>SUM(E56:E60)</f>
        <v>0</v>
      </c>
      <c r="F17" s="70">
        <f t="shared" ref="F17:S17" si="3">SUM(F56:F60)</f>
        <v>0</v>
      </c>
      <c r="G17" s="70">
        <f t="shared" si="3"/>
        <v>0</v>
      </c>
      <c r="H17" s="70">
        <f t="shared" si="3"/>
        <v>0</v>
      </c>
      <c r="I17" s="70">
        <f t="shared" si="3"/>
        <v>0</v>
      </c>
      <c r="J17" s="70">
        <f t="shared" si="3"/>
        <v>0</v>
      </c>
      <c r="K17" s="70">
        <f t="shared" si="3"/>
        <v>0</v>
      </c>
      <c r="L17" s="70">
        <f t="shared" si="3"/>
        <v>0</v>
      </c>
      <c r="M17" s="70">
        <f t="shared" si="3"/>
        <v>0</v>
      </c>
      <c r="N17" s="70">
        <f t="shared" si="3"/>
        <v>0</v>
      </c>
      <c r="O17" s="70">
        <f t="shared" si="3"/>
        <v>0</v>
      </c>
      <c r="P17" s="70">
        <f t="shared" si="3"/>
        <v>0</v>
      </c>
      <c r="Q17" s="70">
        <f t="shared" si="3"/>
        <v>0</v>
      </c>
      <c r="R17" s="70">
        <f t="shared" si="3"/>
        <v>0</v>
      </c>
      <c r="S17" s="70">
        <f t="shared" si="3"/>
        <v>0</v>
      </c>
      <c r="T17" s="69"/>
      <c r="V17" s="9"/>
    </row>
    <row r="18" spans="1:22" x14ac:dyDescent="0.25">
      <c r="A18" s="39"/>
      <c r="B18" s="29" t="s">
        <v>102</v>
      </c>
      <c r="C18" s="39"/>
      <c r="D18" s="2"/>
      <c r="E18" s="70">
        <f>SUM(E62:E70)</f>
        <v>0</v>
      </c>
      <c r="F18" s="70">
        <f t="shared" ref="F18:S18" si="4">SUM(F62:F70)</f>
        <v>0</v>
      </c>
      <c r="G18" s="70">
        <f t="shared" si="4"/>
        <v>0</v>
      </c>
      <c r="H18" s="70">
        <f t="shared" si="4"/>
        <v>0</v>
      </c>
      <c r="I18" s="70">
        <f t="shared" si="4"/>
        <v>0</v>
      </c>
      <c r="J18" s="70">
        <f t="shared" si="4"/>
        <v>0</v>
      </c>
      <c r="K18" s="70">
        <f t="shared" si="4"/>
        <v>0</v>
      </c>
      <c r="L18" s="70">
        <f t="shared" si="4"/>
        <v>0</v>
      </c>
      <c r="M18" s="70">
        <f t="shared" si="4"/>
        <v>0</v>
      </c>
      <c r="N18" s="70">
        <f t="shared" si="4"/>
        <v>0</v>
      </c>
      <c r="O18" s="70">
        <f t="shared" si="4"/>
        <v>0</v>
      </c>
      <c r="P18" s="70">
        <f t="shared" si="4"/>
        <v>0</v>
      </c>
      <c r="Q18" s="70">
        <f t="shared" si="4"/>
        <v>0</v>
      </c>
      <c r="R18" s="70">
        <f t="shared" si="4"/>
        <v>0</v>
      </c>
      <c r="S18" s="70">
        <f t="shared" si="4"/>
        <v>0</v>
      </c>
      <c r="T18" s="69"/>
      <c r="V18" s="9"/>
    </row>
    <row r="19" spans="1:22" x14ac:dyDescent="0.25">
      <c r="A19" s="39"/>
      <c r="B19" s="29" t="s">
        <v>118</v>
      </c>
      <c r="C19" s="39"/>
      <c r="D19" s="2"/>
      <c r="E19" s="70">
        <f>SUM(E73:E77)</f>
        <v>0</v>
      </c>
      <c r="F19" s="70">
        <f t="shared" ref="F19:S19" si="5">SUM(F73:F77)</f>
        <v>0</v>
      </c>
      <c r="G19" s="70">
        <f t="shared" si="5"/>
        <v>0</v>
      </c>
      <c r="H19" s="70">
        <f t="shared" si="5"/>
        <v>0</v>
      </c>
      <c r="I19" s="70">
        <f t="shared" si="5"/>
        <v>0</v>
      </c>
      <c r="J19" s="70">
        <f t="shared" si="5"/>
        <v>0</v>
      </c>
      <c r="K19" s="70">
        <f t="shared" si="5"/>
        <v>0</v>
      </c>
      <c r="L19" s="70">
        <f t="shared" si="5"/>
        <v>0</v>
      </c>
      <c r="M19" s="70">
        <f t="shared" si="5"/>
        <v>0</v>
      </c>
      <c r="N19" s="70">
        <f t="shared" si="5"/>
        <v>0</v>
      </c>
      <c r="O19" s="70">
        <f t="shared" si="5"/>
        <v>0</v>
      </c>
      <c r="P19" s="70">
        <f t="shared" si="5"/>
        <v>0</v>
      </c>
      <c r="Q19" s="70">
        <f t="shared" si="5"/>
        <v>0</v>
      </c>
      <c r="R19" s="70">
        <f t="shared" si="5"/>
        <v>0</v>
      </c>
      <c r="S19" s="70">
        <f t="shared" si="5"/>
        <v>0</v>
      </c>
      <c r="T19" s="69"/>
      <c r="V19" s="9"/>
    </row>
    <row r="20" spans="1:22" x14ac:dyDescent="0.25">
      <c r="A20" s="39"/>
      <c r="B20" s="29" t="s">
        <v>119</v>
      </c>
      <c r="C20" s="39"/>
      <c r="D20" s="2"/>
      <c r="E20" s="70">
        <f>SUM(E80:E84)</f>
        <v>0</v>
      </c>
      <c r="F20" s="70">
        <f t="shared" ref="F20:S20" si="6">SUM(F80:F84)</f>
        <v>0</v>
      </c>
      <c r="G20" s="70">
        <f t="shared" si="6"/>
        <v>0</v>
      </c>
      <c r="H20" s="70">
        <f t="shared" si="6"/>
        <v>0</v>
      </c>
      <c r="I20" s="70">
        <f t="shared" si="6"/>
        <v>0</v>
      </c>
      <c r="J20" s="70">
        <f t="shared" si="6"/>
        <v>0</v>
      </c>
      <c r="K20" s="70">
        <f t="shared" si="6"/>
        <v>0</v>
      </c>
      <c r="L20" s="70">
        <f t="shared" si="6"/>
        <v>0</v>
      </c>
      <c r="M20" s="70">
        <f t="shared" si="6"/>
        <v>0</v>
      </c>
      <c r="N20" s="70">
        <f t="shared" si="6"/>
        <v>0</v>
      </c>
      <c r="O20" s="70">
        <f t="shared" si="6"/>
        <v>0</v>
      </c>
      <c r="P20" s="70">
        <f t="shared" si="6"/>
        <v>0</v>
      </c>
      <c r="Q20" s="70">
        <f t="shared" si="6"/>
        <v>0</v>
      </c>
      <c r="R20" s="70">
        <f t="shared" si="6"/>
        <v>0</v>
      </c>
      <c r="S20" s="70">
        <f t="shared" si="6"/>
        <v>0</v>
      </c>
      <c r="T20" s="69"/>
      <c r="V20" s="9"/>
    </row>
    <row r="21" spans="1:22" x14ac:dyDescent="0.25">
      <c r="A21" s="39"/>
      <c r="B21" s="29"/>
      <c r="C21" s="39"/>
      <c r="D21" s="2"/>
      <c r="E21" s="69"/>
      <c r="F21" s="69"/>
      <c r="G21" s="69"/>
      <c r="H21" s="69"/>
      <c r="I21" s="69"/>
      <c r="J21" s="69"/>
      <c r="K21" s="69"/>
      <c r="L21" s="69"/>
      <c r="M21" s="69"/>
      <c r="N21" s="69"/>
      <c r="O21" s="69"/>
      <c r="P21" s="69"/>
      <c r="Q21" s="69"/>
      <c r="R21" s="69"/>
      <c r="S21" s="69"/>
      <c r="T21" s="69"/>
      <c r="V21" s="9"/>
    </row>
    <row r="22" spans="1:22" ht="15.75" thickBot="1" x14ac:dyDescent="0.3">
      <c r="A22" s="39"/>
      <c r="B22" s="28" t="s">
        <v>121</v>
      </c>
      <c r="C22" s="39"/>
      <c r="D22" s="2"/>
      <c r="E22" s="71">
        <f>SUM(E17:E20)</f>
        <v>0</v>
      </c>
      <c r="F22" s="71">
        <f t="shared" ref="F22:S22" si="7">SUM(F17:F20)</f>
        <v>0</v>
      </c>
      <c r="G22" s="71">
        <f t="shared" si="7"/>
        <v>0</v>
      </c>
      <c r="H22" s="71">
        <f t="shared" si="7"/>
        <v>0</v>
      </c>
      <c r="I22" s="71">
        <f t="shared" si="7"/>
        <v>0</v>
      </c>
      <c r="J22" s="71">
        <f t="shared" si="7"/>
        <v>0</v>
      </c>
      <c r="K22" s="71">
        <f t="shared" si="7"/>
        <v>0</v>
      </c>
      <c r="L22" s="71">
        <f t="shared" si="7"/>
        <v>0</v>
      </c>
      <c r="M22" s="71">
        <f t="shared" si="7"/>
        <v>0</v>
      </c>
      <c r="N22" s="71">
        <f t="shared" si="7"/>
        <v>0</v>
      </c>
      <c r="O22" s="71">
        <f t="shared" si="7"/>
        <v>0</v>
      </c>
      <c r="P22" s="71">
        <f t="shared" si="7"/>
        <v>0</v>
      </c>
      <c r="Q22" s="71">
        <f t="shared" si="7"/>
        <v>0</v>
      </c>
      <c r="R22" s="71">
        <f t="shared" si="7"/>
        <v>0</v>
      </c>
      <c r="S22" s="71">
        <f t="shared" si="7"/>
        <v>0</v>
      </c>
      <c r="T22" s="69"/>
      <c r="V22" s="9"/>
    </row>
    <row r="23" spans="1:22" ht="15.75" thickTop="1" x14ac:dyDescent="0.25">
      <c r="A23" s="39"/>
      <c r="B23" s="29"/>
      <c r="C23" s="39"/>
      <c r="D23" s="2"/>
      <c r="E23" s="69"/>
      <c r="F23" s="69"/>
      <c r="G23" s="69"/>
      <c r="H23" s="69"/>
      <c r="I23" s="69"/>
      <c r="J23" s="69"/>
      <c r="K23" s="69"/>
      <c r="L23" s="69"/>
      <c r="M23" s="69"/>
      <c r="N23" s="69"/>
      <c r="O23" s="69"/>
      <c r="P23" s="69"/>
      <c r="Q23" s="69"/>
      <c r="R23" s="69"/>
      <c r="S23" s="69"/>
      <c r="T23" s="69"/>
      <c r="V23" s="9"/>
    </row>
    <row r="24" spans="1:22" x14ac:dyDescent="0.25">
      <c r="A24" s="39"/>
      <c r="B24" s="28" t="s">
        <v>218</v>
      </c>
      <c r="C24" s="39"/>
      <c r="D24" s="2"/>
      <c r="E24" s="69"/>
      <c r="F24" s="69"/>
      <c r="G24" s="69"/>
      <c r="H24" s="69"/>
      <c r="I24" s="69"/>
      <c r="J24" s="69"/>
      <c r="K24" s="69"/>
      <c r="L24" s="69"/>
      <c r="M24" s="69"/>
      <c r="N24" s="69"/>
      <c r="O24" s="69"/>
      <c r="P24" s="69"/>
      <c r="Q24" s="69"/>
      <c r="R24" s="69"/>
      <c r="S24" s="69"/>
      <c r="T24" s="69"/>
      <c r="V24" s="9"/>
    </row>
    <row r="25" spans="1:22" x14ac:dyDescent="0.25">
      <c r="A25" s="39"/>
      <c r="B25" s="29" t="s">
        <v>219</v>
      </c>
      <c r="C25" s="39"/>
      <c r="D25" s="2"/>
      <c r="E25" s="70">
        <f>E123</f>
        <v>0</v>
      </c>
      <c r="F25" s="70">
        <f t="shared" ref="F25:S25" si="8">F123</f>
        <v>0</v>
      </c>
      <c r="G25" s="70">
        <f t="shared" si="8"/>
        <v>0</v>
      </c>
      <c r="H25" s="70">
        <f t="shared" si="8"/>
        <v>0</v>
      </c>
      <c r="I25" s="70">
        <f t="shared" si="8"/>
        <v>0</v>
      </c>
      <c r="J25" s="70">
        <f t="shared" si="8"/>
        <v>0</v>
      </c>
      <c r="K25" s="70">
        <f t="shared" si="8"/>
        <v>0</v>
      </c>
      <c r="L25" s="70">
        <f t="shared" si="8"/>
        <v>0</v>
      </c>
      <c r="M25" s="70">
        <f t="shared" si="8"/>
        <v>0</v>
      </c>
      <c r="N25" s="70">
        <f t="shared" si="8"/>
        <v>0</v>
      </c>
      <c r="O25" s="70">
        <f t="shared" si="8"/>
        <v>0</v>
      </c>
      <c r="P25" s="70">
        <f t="shared" si="8"/>
        <v>0</v>
      </c>
      <c r="Q25" s="70">
        <f t="shared" si="8"/>
        <v>0</v>
      </c>
      <c r="R25" s="70">
        <f t="shared" si="8"/>
        <v>0</v>
      </c>
      <c r="S25" s="70">
        <f t="shared" si="8"/>
        <v>0</v>
      </c>
      <c r="T25" s="69"/>
      <c r="V25" s="9"/>
    </row>
    <row r="26" spans="1:22" x14ac:dyDescent="0.25">
      <c r="A26" s="39"/>
      <c r="B26" s="29" t="s">
        <v>220</v>
      </c>
      <c r="C26" s="39"/>
      <c r="D26" s="2"/>
      <c r="E26" s="70">
        <f>E148</f>
        <v>0</v>
      </c>
      <c r="F26" s="70">
        <f t="shared" ref="F26:S26" si="9">F148</f>
        <v>0</v>
      </c>
      <c r="G26" s="70">
        <f t="shared" si="9"/>
        <v>0</v>
      </c>
      <c r="H26" s="70">
        <f t="shared" si="9"/>
        <v>0</v>
      </c>
      <c r="I26" s="70">
        <f t="shared" si="9"/>
        <v>0</v>
      </c>
      <c r="J26" s="70">
        <f t="shared" si="9"/>
        <v>0</v>
      </c>
      <c r="K26" s="70">
        <f t="shared" si="9"/>
        <v>0</v>
      </c>
      <c r="L26" s="70">
        <f t="shared" si="9"/>
        <v>0</v>
      </c>
      <c r="M26" s="70">
        <f t="shared" si="9"/>
        <v>0</v>
      </c>
      <c r="N26" s="70">
        <f t="shared" si="9"/>
        <v>0</v>
      </c>
      <c r="O26" s="70">
        <f t="shared" si="9"/>
        <v>0</v>
      </c>
      <c r="P26" s="70">
        <f t="shared" si="9"/>
        <v>0</v>
      </c>
      <c r="Q26" s="70">
        <f t="shared" si="9"/>
        <v>0</v>
      </c>
      <c r="R26" s="70">
        <f t="shared" si="9"/>
        <v>0</v>
      </c>
      <c r="S26" s="70">
        <f t="shared" si="9"/>
        <v>0</v>
      </c>
      <c r="T26" s="69"/>
      <c r="V26" s="9"/>
    </row>
    <row r="27" spans="1:22" x14ac:dyDescent="0.25">
      <c r="A27" s="39"/>
      <c r="B27" s="29" t="s">
        <v>148</v>
      </c>
      <c r="C27" s="39"/>
      <c r="D27" s="2"/>
      <c r="E27" s="70">
        <f>SUM(E159:E173)</f>
        <v>0</v>
      </c>
      <c r="F27" s="70">
        <f t="shared" ref="F27:S27" si="10">SUM(F159:F173)</f>
        <v>0</v>
      </c>
      <c r="G27" s="70">
        <f t="shared" si="10"/>
        <v>0</v>
      </c>
      <c r="H27" s="70">
        <f t="shared" si="10"/>
        <v>0</v>
      </c>
      <c r="I27" s="70">
        <f t="shared" si="10"/>
        <v>0</v>
      </c>
      <c r="J27" s="70">
        <f t="shared" si="10"/>
        <v>0</v>
      </c>
      <c r="K27" s="70">
        <f t="shared" si="10"/>
        <v>0</v>
      </c>
      <c r="L27" s="70">
        <f t="shared" si="10"/>
        <v>0</v>
      </c>
      <c r="M27" s="70">
        <f t="shared" si="10"/>
        <v>0</v>
      </c>
      <c r="N27" s="70">
        <f t="shared" si="10"/>
        <v>0</v>
      </c>
      <c r="O27" s="70">
        <f t="shared" si="10"/>
        <v>0</v>
      </c>
      <c r="P27" s="70">
        <f t="shared" si="10"/>
        <v>0</v>
      </c>
      <c r="Q27" s="70">
        <f t="shared" si="10"/>
        <v>0</v>
      </c>
      <c r="R27" s="70">
        <f t="shared" si="10"/>
        <v>0</v>
      </c>
      <c r="S27" s="70">
        <f t="shared" si="10"/>
        <v>0</v>
      </c>
      <c r="T27" s="69"/>
      <c r="V27" s="9"/>
    </row>
    <row r="28" spans="1:22" x14ac:dyDescent="0.25">
      <c r="A28" s="39"/>
      <c r="B28" s="29" t="s">
        <v>164</v>
      </c>
      <c r="C28" s="39"/>
      <c r="D28" s="2"/>
      <c r="E28" s="70">
        <f>SUM(E176:E190)</f>
        <v>0</v>
      </c>
      <c r="F28" s="70">
        <f t="shared" ref="F28:S28" si="11">SUM(F176:F190)</f>
        <v>0</v>
      </c>
      <c r="G28" s="70">
        <f t="shared" si="11"/>
        <v>0</v>
      </c>
      <c r="H28" s="70">
        <f t="shared" si="11"/>
        <v>0</v>
      </c>
      <c r="I28" s="70">
        <f t="shared" si="11"/>
        <v>0</v>
      </c>
      <c r="J28" s="70">
        <f t="shared" si="11"/>
        <v>0</v>
      </c>
      <c r="K28" s="70">
        <f t="shared" si="11"/>
        <v>0</v>
      </c>
      <c r="L28" s="70">
        <f t="shared" si="11"/>
        <v>0</v>
      </c>
      <c r="M28" s="70">
        <f t="shared" si="11"/>
        <v>0</v>
      </c>
      <c r="N28" s="70">
        <f t="shared" si="11"/>
        <v>0</v>
      </c>
      <c r="O28" s="70">
        <f t="shared" si="11"/>
        <v>0</v>
      </c>
      <c r="P28" s="70">
        <f t="shared" si="11"/>
        <v>0</v>
      </c>
      <c r="Q28" s="70">
        <f t="shared" si="11"/>
        <v>0</v>
      </c>
      <c r="R28" s="70">
        <f t="shared" si="11"/>
        <v>0</v>
      </c>
      <c r="S28" s="70">
        <f t="shared" si="11"/>
        <v>0</v>
      </c>
      <c r="T28" s="69"/>
      <c r="V28" s="9"/>
    </row>
    <row r="29" spans="1:22" x14ac:dyDescent="0.25">
      <c r="A29" s="39"/>
      <c r="B29" s="29" t="s">
        <v>221</v>
      </c>
      <c r="C29" s="39"/>
      <c r="D29" s="2"/>
      <c r="E29" s="70">
        <f>SUM(E193:E207)</f>
        <v>0</v>
      </c>
      <c r="F29" s="70">
        <f t="shared" ref="F29:S29" si="12">SUM(F193:F207)</f>
        <v>0</v>
      </c>
      <c r="G29" s="70">
        <f t="shared" si="12"/>
        <v>0</v>
      </c>
      <c r="H29" s="70">
        <f t="shared" si="12"/>
        <v>0</v>
      </c>
      <c r="I29" s="70">
        <f t="shared" si="12"/>
        <v>0</v>
      </c>
      <c r="J29" s="70">
        <f t="shared" si="12"/>
        <v>0</v>
      </c>
      <c r="K29" s="70">
        <f t="shared" si="12"/>
        <v>0</v>
      </c>
      <c r="L29" s="70">
        <f t="shared" si="12"/>
        <v>0</v>
      </c>
      <c r="M29" s="70">
        <f t="shared" si="12"/>
        <v>0</v>
      </c>
      <c r="N29" s="70">
        <f t="shared" si="12"/>
        <v>0</v>
      </c>
      <c r="O29" s="70">
        <f t="shared" si="12"/>
        <v>0</v>
      </c>
      <c r="P29" s="70">
        <f t="shared" si="12"/>
        <v>0</v>
      </c>
      <c r="Q29" s="70">
        <f t="shared" si="12"/>
        <v>0</v>
      </c>
      <c r="R29" s="70">
        <f t="shared" si="12"/>
        <v>0</v>
      </c>
      <c r="S29" s="70">
        <f t="shared" si="12"/>
        <v>0</v>
      </c>
      <c r="T29" s="69"/>
      <c r="V29" s="9"/>
    </row>
    <row r="30" spans="1:22" x14ac:dyDescent="0.25">
      <c r="A30" s="39"/>
      <c r="B30" s="29" t="s">
        <v>191</v>
      </c>
      <c r="C30" s="39"/>
      <c r="D30" s="2"/>
      <c r="E30" s="70">
        <f>SUM(E210:E214)</f>
        <v>0</v>
      </c>
      <c r="F30" s="70">
        <f t="shared" ref="F30:S30" si="13">SUM(F210:F214)</f>
        <v>0</v>
      </c>
      <c r="G30" s="70">
        <f t="shared" si="13"/>
        <v>0</v>
      </c>
      <c r="H30" s="70">
        <f t="shared" si="13"/>
        <v>0</v>
      </c>
      <c r="I30" s="70">
        <f t="shared" si="13"/>
        <v>0</v>
      </c>
      <c r="J30" s="70">
        <f t="shared" si="13"/>
        <v>0</v>
      </c>
      <c r="K30" s="70">
        <f t="shared" si="13"/>
        <v>0</v>
      </c>
      <c r="L30" s="70">
        <f t="shared" si="13"/>
        <v>0</v>
      </c>
      <c r="M30" s="70">
        <f t="shared" si="13"/>
        <v>0</v>
      </c>
      <c r="N30" s="70">
        <f t="shared" si="13"/>
        <v>0</v>
      </c>
      <c r="O30" s="70">
        <f t="shared" si="13"/>
        <v>0</v>
      </c>
      <c r="P30" s="70">
        <f t="shared" si="13"/>
        <v>0</v>
      </c>
      <c r="Q30" s="70">
        <f t="shared" si="13"/>
        <v>0</v>
      </c>
      <c r="R30" s="70">
        <f t="shared" si="13"/>
        <v>0</v>
      </c>
      <c r="S30" s="70">
        <f t="shared" si="13"/>
        <v>0</v>
      </c>
      <c r="T30" s="69"/>
      <c r="V30" s="9"/>
    </row>
    <row r="31" spans="1:22" x14ac:dyDescent="0.25">
      <c r="A31" s="39"/>
      <c r="B31" s="29" t="s">
        <v>196</v>
      </c>
      <c r="C31" s="39"/>
      <c r="D31" s="2"/>
      <c r="E31" s="70">
        <f>SUM(E217:E221)</f>
        <v>0</v>
      </c>
      <c r="F31" s="70">
        <f t="shared" ref="F31:S31" si="14">SUM(F217:F221)</f>
        <v>0</v>
      </c>
      <c r="G31" s="70">
        <f t="shared" si="14"/>
        <v>0</v>
      </c>
      <c r="H31" s="70">
        <f t="shared" si="14"/>
        <v>0</v>
      </c>
      <c r="I31" s="70">
        <f t="shared" si="14"/>
        <v>0</v>
      </c>
      <c r="J31" s="70">
        <f t="shared" si="14"/>
        <v>0</v>
      </c>
      <c r="K31" s="70">
        <f t="shared" si="14"/>
        <v>0</v>
      </c>
      <c r="L31" s="70">
        <f t="shared" si="14"/>
        <v>0</v>
      </c>
      <c r="M31" s="70">
        <f t="shared" si="14"/>
        <v>0</v>
      </c>
      <c r="N31" s="70">
        <f t="shared" si="14"/>
        <v>0</v>
      </c>
      <c r="O31" s="70">
        <f t="shared" si="14"/>
        <v>0</v>
      </c>
      <c r="P31" s="70">
        <f t="shared" si="14"/>
        <v>0</v>
      </c>
      <c r="Q31" s="70">
        <f t="shared" si="14"/>
        <v>0</v>
      </c>
      <c r="R31" s="70">
        <f t="shared" si="14"/>
        <v>0</v>
      </c>
      <c r="S31" s="70">
        <f t="shared" si="14"/>
        <v>0</v>
      </c>
      <c r="T31" s="69"/>
      <c r="V31" s="9"/>
    </row>
    <row r="32" spans="1:22" x14ac:dyDescent="0.25">
      <c r="A32" s="39"/>
      <c r="B32" s="29"/>
      <c r="C32" s="39"/>
      <c r="D32" s="2"/>
      <c r="E32" s="69"/>
      <c r="F32" s="69"/>
      <c r="G32" s="69"/>
      <c r="H32" s="69"/>
      <c r="I32" s="69"/>
      <c r="J32" s="69"/>
      <c r="K32" s="69"/>
      <c r="L32" s="69"/>
      <c r="M32" s="69"/>
      <c r="N32" s="69"/>
      <c r="O32" s="69"/>
      <c r="P32" s="69"/>
      <c r="Q32" s="69"/>
      <c r="R32" s="69"/>
      <c r="S32" s="69"/>
      <c r="T32" s="69"/>
      <c r="V32" s="9"/>
    </row>
    <row r="33" spans="1:22" ht="15.75" thickBot="1" x14ac:dyDescent="0.3">
      <c r="A33" s="39"/>
      <c r="B33" s="28" t="s">
        <v>198</v>
      </c>
      <c r="C33" s="39"/>
      <c r="D33" s="2"/>
      <c r="E33" s="71">
        <f>SUM(E25:E31)</f>
        <v>0</v>
      </c>
      <c r="F33" s="71">
        <f t="shared" ref="F33:R33" si="15">SUM(F25:F31)</f>
        <v>0</v>
      </c>
      <c r="G33" s="71">
        <f t="shared" si="15"/>
        <v>0</v>
      </c>
      <c r="H33" s="71">
        <f t="shared" si="15"/>
        <v>0</v>
      </c>
      <c r="I33" s="71">
        <f t="shared" si="15"/>
        <v>0</v>
      </c>
      <c r="J33" s="71">
        <f t="shared" si="15"/>
        <v>0</v>
      </c>
      <c r="K33" s="71">
        <f t="shared" si="15"/>
        <v>0</v>
      </c>
      <c r="L33" s="71">
        <f t="shared" si="15"/>
        <v>0</v>
      </c>
      <c r="M33" s="71">
        <f t="shared" si="15"/>
        <v>0</v>
      </c>
      <c r="N33" s="71">
        <f t="shared" si="15"/>
        <v>0</v>
      </c>
      <c r="O33" s="71">
        <f t="shared" si="15"/>
        <v>0</v>
      </c>
      <c r="P33" s="71">
        <f t="shared" si="15"/>
        <v>0</v>
      </c>
      <c r="Q33" s="71">
        <f t="shared" si="15"/>
        <v>0</v>
      </c>
      <c r="R33" s="71">
        <f t="shared" si="15"/>
        <v>0</v>
      </c>
      <c r="S33" s="71">
        <f>SUM(S25:S31)</f>
        <v>0</v>
      </c>
      <c r="T33" s="69"/>
      <c r="V33" s="9"/>
    </row>
    <row r="34" spans="1:22" ht="15.75" thickTop="1" x14ac:dyDescent="0.25">
      <c r="A34" s="39"/>
      <c r="B34" s="29"/>
      <c r="C34" s="39"/>
      <c r="D34" s="2"/>
      <c r="E34" s="69"/>
      <c r="F34" s="69"/>
      <c r="G34" s="69"/>
      <c r="H34" s="69"/>
      <c r="I34" s="69"/>
      <c r="J34" s="69"/>
      <c r="K34" s="69"/>
      <c r="L34" s="69"/>
      <c r="M34" s="69"/>
      <c r="N34" s="69"/>
      <c r="O34" s="69"/>
      <c r="P34" s="69"/>
      <c r="Q34" s="69"/>
      <c r="R34" s="69"/>
      <c r="S34" s="69"/>
      <c r="T34" s="69"/>
      <c r="V34" s="9"/>
    </row>
    <row r="35" spans="1:22" ht="15.75" thickBot="1" x14ac:dyDescent="0.3">
      <c r="A35" s="39"/>
      <c r="B35" s="29" t="s">
        <v>222</v>
      </c>
      <c r="C35" s="39"/>
      <c r="D35" s="2"/>
      <c r="E35" s="71">
        <f>E22-E33</f>
        <v>0</v>
      </c>
      <c r="F35" s="71">
        <f t="shared" ref="F35:S35" si="16">F22-F33</f>
        <v>0</v>
      </c>
      <c r="G35" s="71">
        <f t="shared" si="16"/>
        <v>0</v>
      </c>
      <c r="H35" s="71">
        <f t="shared" si="16"/>
        <v>0</v>
      </c>
      <c r="I35" s="71">
        <f t="shared" si="16"/>
        <v>0</v>
      </c>
      <c r="J35" s="71">
        <f t="shared" si="16"/>
        <v>0</v>
      </c>
      <c r="K35" s="71">
        <f t="shared" si="16"/>
        <v>0</v>
      </c>
      <c r="L35" s="71">
        <f t="shared" si="16"/>
        <v>0</v>
      </c>
      <c r="M35" s="71">
        <f t="shared" si="16"/>
        <v>0</v>
      </c>
      <c r="N35" s="71">
        <f t="shared" si="16"/>
        <v>0</v>
      </c>
      <c r="O35" s="71">
        <f t="shared" si="16"/>
        <v>0</v>
      </c>
      <c r="P35" s="71">
        <f t="shared" si="16"/>
        <v>0</v>
      </c>
      <c r="Q35" s="71">
        <f t="shared" si="16"/>
        <v>0</v>
      </c>
      <c r="R35" s="71">
        <f t="shared" si="16"/>
        <v>0</v>
      </c>
      <c r="S35" s="71">
        <f t="shared" si="16"/>
        <v>0</v>
      </c>
      <c r="T35" s="69"/>
      <c r="V35" s="9"/>
    </row>
    <row r="36" spans="1:22" ht="15.75" thickTop="1" x14ac:dyDescent="0.25">
      <c r="A36" s="39"/>
      <c r="B36" s="29"/>
      <c r="C36" s="39"/>
      <c r="D36" s="2"/>
      <c r="E36" s="69"/>
      <c r="F36" s="69"/>
      <c r="G36" s="69"/>
      <c r="H36" s="69"/>
      <c r="I36" s="69"/>
      <c r="J36" s="69"/>
      <c r="K36" s="69"/>
      <c r="L36" s="69"/>
      <c r="M36" s="69"/>
      <c r="N36" s="69"/>
      <c r="O36" s="69"/>
      <c r="P36" s="69"/>
      <c r="Q36" s="69"/>
      <c r="R36" s="69"/>
      <c r="S36" s="69"/>
      <c r="T36" s="69"/>
      <c r="V36" s="9"/>
    </row>
    <row r="37" spans="1:22" x14ac:dyDescent="0.25">
      <c r="A37" s="39"/>
      <c r="B37" s="29" t="s">
        <v>223</v>
      </c>
      <c r="C37" s="39"/>
      <c r="D37" s="2"/>
      <c r="E37" s="69"/>
      <c r="F37" s="60">
        <v>0</v>
      </c>
      <c r="G37" s="60">
        <v>0</v>
      </c>
      <c r="H37" s="60">
        <v>0</v>
      </c>
      <c r="I37" s="60">
        <v>0</v>
      </c>
      <c r="J37" s="60">
        <v>0</v>
      </c>
      <c r="K37" s="60">
        <v>0</v>
      </c>
      <c r="L37" s="60">
        <v>0</v>
      </c>
      <c r="M37" s="60">
        <v>0</v>
      </c>
      <c r="N37" s="60">
        <v>0</v>
      </c>
      <c r="O37" s="60">
        <v>0</v>
      </c>
      <c r="P37" s="60">
        <v>0</v>
      </c>
      <c r="Q37" s="60">
        <v>0</v>
      </c>
      <c r="R37" s="69"/>
      <c r="S37" s="69"/>
      <c r="T37" s="69"/>
      <c r="V37" s="9"/>
    </row>
    <row r="38" spans="1:22" x14ac:dyDescent="0.25">
      <c r="A38" s="39"/>
      <c r="B38" s="29" t="s">
        <v>224</v>
      </c>
      <c r="C38" s="39"/>
      <c r="D38" s="2"/>
      <c r="E38" s="69"/>
      <c r="F38" s="60">
        <v>0</v>
      </c>
      <c r="G38" s="60">
        <v>0</v>
      </c>
      <c r="H38" s="60">
        <v>0</v>
      </c>
      <c r="I38" s="60">
        <v>0</v>
      </c>
      <c r="J38" s="60">
        <v>0</v>
      </c>
      <c r="K38" s="60">
        <v>0</v>
      </c>
      <c r="L38" s="60">
        <v>0</v>
      </c>
      <c r="M38" s="60">
        <v>0</v>
      </c>
      <c r="N38" s="60">
        <v>0</v>
      </c>
      <c r="O38" s="60">
        <v>0</v>
      </c>
      <c r="P38" s="60">
        <v>0</v>
      </c>
      <c r="Q38" s="60">
        <v>0</v>
      </c>
      <c r="R38" s="69"/>
      <c r="S38" s="69"/>
      <c r="T38" s="69"/>
      <c r="V38" s="9"/>
    </row>
    <row r="39" spans="1:22" x14ac:dyDescent="0.25">
      <c r="A39" s="39"/>
      <c r="B39" s="29" t="s">
        <v>225</v>
      </c>
      <c r="C39" s="39"/>
      <c r="D39" s="2"/>
      <c r="E39" s="69"/>
      <c r="F39" s="60">
        <v>0</v>
      </c>
      <c r="G39" s="60">
        <v>0</v>
      </c>
      <c r="H39" s="60">
        <v>0</v>
      </c>
      <c r="I39" s="60">
        <v>0</v>
      </c>
      <c r="J39" s="60">
        <v>0</v>
      </c>
      <c r="K39" s="60">
        <v>0</v>
      </c>
      <c r="L39" s="60">
        <v>0</v>
      </c>
      <c r="M39" s="60">
        <v>0</v>
      </c>
      <c r="N39" s="60">
        <v>0</v>
      </c>
      <c r="O39" s="60">
        <v>0</v>
      </c>
      <c r="P39" s="60">
        <v>0</v>
      </c>
      <c r="Q39" s="60">
        <v>0</v>
      </c>
      <c r="R39" s="69"/>
      <c r="S39" s="69"/>
      <c r="T39" s="69"/>
      <c r="V39" s="9"/>
    </row>
    <row r="40" spans="1:22" x14ac:dyDescent="0.25">
      <c r="A40" s="39"/>
      <c r="B40" s="29" t="s">
        <v>226</v>
      </c>
      <c r="C40" s="39"/>
      <c r="D40" s="2"/>
      <c r="E40" s="69"/>
      <c r="F40" s="60">
        <v>0</v>
      </c>
      <c r="G40" s="60">
        <v>0</v>
      </c>
      <c r="H40" s="60">
        <v>0</v>
      </c>
      <c r="I40" s="60">
        <v>0</v>
      </c>
      <c r="J40" s="60">
        <v>0</v>
      </c>
      <c r="K40" s="60">
        <v>0</v>
      </c>
      <c r="L40" s="60">
        <v>0</v>
      </c>
      <c r="M40" s="60">
        <v>0</v>
      </c>
      <c r="N40" s="60">
        <v>0</v>
      </c>
      <c r="O40" s="60">
        <v>0</v>
      </c>
      <c r="P40" s="60">
        <v>0</v>
      </c>
      <c r="Q40" s="60">
        <v>0</v>
      </c>
      <c r="R40" s="69"/>
      <c r="S40" s="69"/>
      <c r="T40" s="69"/>
      <c r="V40" s="9"/>
    </row>
    <row r="41" spans="1:22" x14ac:dyDescent="0.25">
      <c r="A41" s="39"/>
      <c r="B41" s="29" t="s">
        <v>227</v>
      </c>
      <c r="C41" s="39"/>
      <c r="D41" s="2"/>
      <c r="E41" s="69"/>
      <c r="F41" s="60">
        <v>0</v>
      </c>
      <c r="G41" s="60">
        <v>0</v>
      </c>
      <c r="H41" s="60">
        <v>0</v>
      </c>
      <c r="I41" s="60">
        <v>0</v>
      </c>
      <c r="J41" s="60">
        <v>0</v>
      </c>
      <c r="K41" s="60">
        <v>0</v>
      </c>
      <c r="L41" s="60">
        <v>0</v>
      </c>
      <c r="M41" s="60">
        <v>0</v>
      </c>
      <c r="N41" s="60">
        <v>0</v>
      </c>
      <c r="O41" s="60">
        <v>0</v>
      </c>
      <c r="P41" s="60">
        <v>0</v>
      </c>
      <c r="Q41" s="60">
        <v>0</v>
      </c>
      <c r="R41" s="69"/>
      <c r="S41" s="69"/>
      <c r="T41" s="69"/>
      <c r="V41" s="9"/>
    </row>
    <row r="42" spans="1:22" x14ac:dyDescent="0.25">
      <c r="A42" s="39"/>
      <c r="B42" s="29"/>
      <c r="C42" s="39"/>
      <c r="D42" s="2"/>
      <c r="E42" s="69"/>
      <c r="F42" s="69"/>
      <c r="G42" s="69"/>
      <c r="H42" s="69"/>
      <c r="I42" s="69"/>
      <c r="J42" s="69"/>
      <c r="K42" s="69"/>
      <c r="L42" s="69"/>
      <c r="M42" s="69"/>
      <c r="N42" s="69"/>
      <c r="O42" s="69"/>
      <c r="P42" s="69"/>
      <c r="Q42" s="69"/>
      <c r="R42" s="69"/>
      <c r="S42" s="69"/>
      <c r="T42" s="69"/>
      <c r="V42" s="9"/>
    </row>
    <row r="43" spans="1:22" ht="15.75" thickBot="1" x14ac:dyDescent="0.3">
      <c r="A43" s="39"/>
      <c r="B43" s="28" t="s">
        <v>228</v>
      </c>
      <c r="C43" s="36"/>
      <c r="D43" s="4"/>
      <c r="E43" s="41"/>
      <c r="F43" s="72">
        <f>F14+F35+SUM(F37:F41)</f>
        <v>0</v>
      </c>
      <c r="G43" s="72">
        <f t="shared" ref="G43:Q43" si="17">G14+G35+SUM(G37:G41)</f>
        <v>0</v>
      </c>
      <c r="H43" s="72">
        <f t="shared" si="17"/>
        <v>0</v>
      </c>
      <c r="I43" s="72">
        <f t="shared" si="17"/>
        <v>0</v>
      </c>
      <c r="J43" s="72">
        <f t="shared" si="17"/>
        <v>0</v>
      </c>
      <c r="K43" s="72">
        <f t="shared" si="17"/>
        <v>0</v>
      </c>
      <c r="L43" s="72">
        <f t="shared" si="17"/>
        <v>0</v>
      </c>
      <c r="M43" s="72">
        <f t="shared" si="17"/>
        <v>0</v>
      </c>
      <c r="N43" s="72">
        <f t="shared" si="17"/>
        <v>0</v>
      </c>
      <c r="O43" s="72">
        <f t="shared" si="17"/>
        <v>0</v>
      </c>
      <c r="P43" s="72">
        <f t="shared" si="17"/>
        <v>0</v>
      </c>
      <c r="Q43" s="72">
        <f t="shared" si="17"/>
        <v>0</v>
      </c>
      <c r="R43" s="55"/>
      <c r="S43" s="55"/>
      <c r="T43" s="69"/>
      <c r="V43" s="9"/>
    </row>
    <row r="44" spans="1:22" ht="16.5" thickTop="1" thickBot="1" x14ac:dyDescent="0.3">
      <c r="A44" s="39"/>
      <c r="B44" s="114"/>
      <c r="C44" s="140"/>
      <c r="D44" s="141"/>
      <c r="E44" s="142"/>
      <c r="F44" s="142"/>
      <c r="G44" s="142"/>
      <c r="H44" s="142"/>
      <c r="I44" s="142"/>
      <c r="J44" s="142"/>
      <c r="K44" s="142"/>
      <c r="L44" s="142"/>
      <c r="M44" s="142"/>
      <c r="N44" s="142"/>
      <c r="O44" s="142"/>
      <c r="P44" s="142"/>
      <c r="Q44" s="142"/>
      <c r="R44" s="142"/>
      <c r="S44" s="142"/>
      <c r="T44" s="142"/>
      <c r="U44" s="18"/>
      <c r="V44" s="19"/>
    </row>
    <row r="45" spans="1:22" x14ac:dyDescent="0.25">
      <c r="A45" s="39"/>
      <c r="B45" s="134"/>
      <c r="C45" s="135"/>
      <c r="D45" s="136"/>
      <c r="E45" s="137"/>
      <c r="F45" s="137"/>
      <c r="G45" s="137"/>
      <c r="H45" s="137"/>
      <c r="I45" s="137"/>
      <c r="J45" s="137"/>
      <c r="K45" s="137"/>
      <c r="L45" s="137"/>
      <c r="M45" s="137"/>
      <c r="N45" s="137"/>
      <c r="O45" s="137"/>
      <c r="P45" s="137"/>
      <c r="Q45" s="137"/>
      <c r="R45" s="137"/>
      <c r="S45" s="137"/>
      <c r="T45" s="137"/>
      <c r="U45" s="6"/>
      <c r="V45" s="7"/>
    </row>
    <row r="46" spans="1:22" x14ac:dyDescent="0.25">
      <c r="A46" s="39"/>
      <c r="B46" s="29"/>
      <c r="C46" s="39"/>
      <c r="D46" s="2"/>
      <c r="E46" s="242" t="s">
        <v>229</v>
      </c>
      <c r="F46" s="207"/>
      <c r="G46" s="244"/>
      <c r="H46" s="244"/>
      <c r="I46" s="244"/>
      <c r="J46" s="244"/>
      <c r="K46" s="244"/>
      <c r="L46" s="244"/>
      <c r="M46" s="244"/>
      <c r="N46" s="244"/>
      <c r="O46" s="244"/>
      <c r="P46" s="244"/>
      <c r="Q46" s="244"/>
      <c r="R46" s="244"/>
      <c r="S46" s="244"/>
      <c r="T46" s="69"/>
      <c r="V46" s="9"/>
    </row>
    <row r="47" spans="1:22" x14ac:dyDescent="0.25">
      <c r="A47" s="39"/>
      <c r="B47" s="29"/>
      <c r="C47" s="39"/>
      <c r="D47" s="2"/>
      <c r="E47" s="69"/>
      <c r="F47" s="69"/>
      <c r="G47" s="69"/>
      <c r="H47" s="69"/>
      <c r="I47" s="69"/>
      <c r="J47" s="69"/>
      <c r="K47" s="69"/>
      <c r="L47" s="69"/>
      <c r="M47" s="69"/>
      <c r="N47" s="69"/>
      <c r="O47" s="69"/>
      <c r="P47" s="69"/>
      <c r="Q47" s="69"/>
      <c r="R47" s="69"/>
      <c r="S47" s="69"/>
      <c r="T47" s="69"/>
      <c r="V47" s="9"/>
    </row>
    <row r="48" spans="1:22" x14ac:dyDescent="0.25">
      <c r="A48" s="39"/>
      <c r="B48" s="29"/>
      <c r="C48" s="39"/>
      <c r="D48" s="2"/>
      <c r="E48" s="65" t="str">
        <f>E10</f>
        <v>Year 1</v>
      </c>
      <c r="F48" s="65" t="str">
        <f t="shared" ref="F48:S48" si="18">F10</f>
        <v>Year 1</v>
      </c>
      <c r="G48" s="65" t="str">
        <f t="shared" si="18"/>
        <v>Year 1</v>
      </c>
      <c r="H48" s="65" t="str">
        <f t="shared" si="18"/>
        <v>Year 1</v>
      </c>
      <c r="I48" s="65" t="str">
        <f t="shared" si="18"/>
        <v>Year 1</v>
      </c>
      <c r="J48" s="65" t="str">
        <f t="shared" si="18"/>
        <v>Year 1</v>
      </c>
      <c r="K48" s="65" t="str">
        <f t="shared" si="18"/>
        <v>Year 1</v>
      </c>
      <c r="L48" s="65" t="str">
        <f t="shared" si="18"/>
        <v>Year 1</v>
      </c>
      <c r="M48" s="65" t="str">
        <f t="shared" si="18"/>
        <v>Year 1</v>
      </c>
      <c r="N48" s="65" t="str">
        <f t="shared" si="18"/>
        <v>Year 1</v>
      </c>
      <c r="O48" s="65" t="str">
        <f t="shared" si="18"/>
        <v>Year 1</v>
      </c>
      <c r="P48" s="65" t="str">
        <f t="shared" si="18"/>
        <v>Year 1</v>
      </c>
      <c r="Q48" s="65" t="str">
        <f t="shared" si="18"/>
        <v>Year 1</v>
      </c>
      <c r="R48" s="65" t="str">
        <f t="shared" si="18"/>
        <v>Year 1</v>
      </c>
      <c r="S48" s="65" t="str">
        <f t="shared" si="18"/>
        <v>Year 1</v>
      </c>
      <c r="T48" s="69"/>
      <c r="V48" s="9"/>
    </row>
    <row r="49" spans="1:22" x14ac:dyDescent="0.25">
      <c r="A49" s="39"/>
      <c r="B49" s="29"/>
      <c r="C49" s="39"/>
      <c r="D49" s="2"/>
      <c r="E49" s="65" t="str">
        <f t="shared" ref="E49:S50" si="19">E11</f>
        <v>2024-25</v>
      </c>
      <c r="F49" s="65" t="str">
        <f t="shared" si="19"/>
        <v>2024-25</v>
      </c>
      <c r="G49" s="65" t="str">
        <f t="shared" si="19"/>
        <v>2024-25</v>
      </c>
      <c r="H49" s="65" t="str">
        <f t="shared" si="19"/>
        <v>2024-25</v>
      </c>
      <c r="I49" s="65" t="str">
        <f t="shared" si="19"/>
        <v>2024-25</v>
      </c>
      <c r="J49" s="65" t="str">
        <f t="shared" si="19"/>
        <v>2024-25</v>
      </c>
      <c r="K49" s="65" t="str">
        <f t="shared" si="19"/>
        <v>2024-25</v>
      </c>
      <c r="L49" s="65" t="str">
        <f t="shared" si="19"/>
        <v>2024-25</v>
      </c>
      <c r="M49" s="65" t="str">
        <f t="shared" si="19"/>
        <v>2024-25</v>
      </c>
      <c r="N49" s="65" t="str">
        <f t="shared" si="19"/>
        <v>2024-25</v>
      </c>
      <c r="O49" s="65" t="str">
        <f t="shared" si="19"/>
        <v>2024-25</v>
      </c>
      <c r="P49" s="65" t="str">
        <f t="shared" si="19"/>
        <v>2024-25</v>
      </c>
      <c r="Q49" s="65" t="str">
        <f t="shared" si="19"/>
        <v>2024-25</v>
      </c>
      <c r="R49" s="65" t="str">
        <f t="shared" si="19"/>
        <v>2024-25</v>
      </c>
      <c r="S49" s="65" t="str">
        <f t="shared" si="19"/>
        <v>2024-25</v>
      </c>
      <c r="T49" s="69"/>
      <c r="V49" s="9"/>
    </row>
    <row r="50" spans="1:22" x14ac:dyDescent="0.25">
      <c r="A50" s="39"/>
      <c r="B50" s="29"/>
      <c r="C50" s="39"/>
      <c r="D50" s="2"/>
      <c r="E50" s="76" t="str">
        <f t="shared" si="19"/>
        <v>Total Budget</v>
      </c>
      <c r="F50" s="76" t="str">
        <f t="shared" si="19"/>
        <v>July</v>
      </c>
      <c r="G50" s="76" t="str">
        <f t="shared" si="19"/>
        <v>August</v>
      </c>
      <c r="H50" s="76" t="str">
        <f t="shared" si="19"/>
        <v>September</v>
      </c>
      <c r="I50" s="76" t="str">
        <f t="shared" si="19"/>
        <v>October</v>
      </c>
      <c r="J50" s="76" t="str">
        <f t="shared" si="19"/>
        <v>November</v>
      </c>
      <c r="K50" s="76" t="str">
        <f t="shared" si="19"/>
        <v>December</v>
      </c>
      <c r="L50" s="76" t="str">
        <f t="shared" si="19"/>
        <v>January</v>
      </c>
      <c r="M50" s="76" t="str">
        <f t="shared" si="19"/>
        <v>February</v>
      </c>
      <c r="N50" s="76" t="str">
        <f t="shared" si="19"/>
        <v>March</v>
      </c>
      <c r="O50" s="76" t="str">
        <f t="shared" si="19"/>
        <v>April</v>
      </c>
      <c r="P50" s="76" t="str">
        <f t="shared" si="19"/>
        <v>May</v>
      </c>
      <c r="Q50" s="76" t="str">
        <f t="shared" si="19"/>
        <v>June</v>
      </c>
      <c r="R50" s="76" t="str">
        <f t="shared" si="19"/>
        <v>Total</v>
      </c>
      <c r="S50" s="76" t="str">
        <f t="shared" si="19"/>
        <v>AR/AP</v>
      </c>
      <c r="T50" s="69"/>
      <c r="V50" s="9"/>
    </row>
    <row r="51" spans="1:22" x14ac:dyDescent="0.25">
      <c r="A51" s="39"/>
      <c r="B51" s="29"/>
      <c r="C51" s="39"/>
      <c r="D51" s="2"/>
      <c r="E51" s="69"/>
      <c r="F51" s="69"/>
      <c r="G51" s="69"/>
      <c r="H51" s="69"/>
      <c r="I51" s="69"/>
      <c r="J51" s="69"/>
      <c r="K51" s="69"/>
      <c r="L51" s="69"/>
      <c r="M51" s="69"/>
      <c r="N51" s="69"/>
      <c r="O51" s="69"/>
      <c r="P51" s="69"/>
      <c r="Q51" s="69"/>
      <c r="R51" s="69"/>
      <c r="S51" s="69"/>
      <c r="T51" s="69"/>
      <c r="V51" s="9"/>
    </row>
    <row r="52" spans="1:22" x14ac:dyDescent="0.25">
      <c r="A52" s="39"/>
      <c r="B52" s="29"/>
      <c r="C52" s="39"/>
      <c r="D52" s="2"/>
      <c r="E52" s="69"/>
      <c r="F52" s="69"/>
      <c r="G52" s="69"/>
      <c r="H52" s="69"/>
      <c r="I52" s="69"/>
      <c r="J52" s="69"/>
      <c r="K52" s="69"/>
      <c r="L52" s="69"/>
      <c r="M52" s="69"/>
      <c r="N52" s="69"/>
      <c r="O52" s="69"/>
      <c r="P52" s="69"/>
      <c r="Q52" s="69"/>
      <c r="R52" s="69"/>
      <c r="S52" s="69"/>
      <c r="T52" s="69"/>
      <c r="V52" s="9"/>
    </row>
    <row r="53" spans="1:22" x14ac:dyDescent="0.25">
      <c r="A53" s="39"/>
      <c r="B53" s="28" t="s">
        <v>217</v>
      </c>
      <c r="C53" s="39"/>
      <c r="D53" s="2"/>
      <c r="E53" s="242" t="s">
        <v>217</v>
      </c>
      <c r="F53" s="207"/>
      <c r="G53" s="244"/>
      <c r="H53" s="244"/>
      <c r="I53" s="244"/>
      <c r="J53" s="244"/>
      <c r="K53" s="244"/>
      <c r="L53" s="244"/>
      <c r="M53" s="244"/>
      <c r="N53" s="244"/>
      <c r="O53" s="244"/>
      <c r="P53" s="244"/>
      <c r="Q53" s="244"/>
      <c r="R53" s="244"/>
      <c r="S53" s="244"/>
      <c r="T53" s="41" t="s">
        <v>105</v>
      </c>
      <c r="V53" s="9"/>
    </row>
    <row r="54" spans="1:22" x14ac:dyDescent="0.25">
      <c r="A54" s="39"/>
      <c r="B54" s="29"/>
      <c r="C54" s="39"/>
      <c r="D54" s="2"/>
      <c r="E54" s="69"/>
      <c r="F54" s="69"/>
      <c r="G54" s="69"/>
      <c r="H54" s="69"/>
      <c r="I54" s="69"/>
      <c r="J54" s="69"/>
      <c r="K54" s="69"/>
      <c r="L54" s="69"/>
      <c r="M54" s="69"/>
      <c r="N54" s="69"/>
      <c r="O54" s="69"/>
      <c r="P54" s="69"/>
      <c r="Q54" s="69"/>
      <c r="R54" s="69"/>
      <c r="S54" s="69"/>
      <c r="T54" s="69"/>
      <c r="V54" s="9"/>
    </row>
    <row r="55" spans="1:22" x14ac:dyDescent="0.25">
      <c r="B55" s="28" t="s">
        <v>106</v>
      </c>
      <c r="C55" s="36"/>
      <c r="D55" s="39"/>
      <c r="E55" s="78"/>
      <c r="F55" s="78"/>
      <c r="G55" s="78"/>
      <c r="H55" s="78"/>
      <c r="I55" s="78"/>
      <c r="J55" s="78"/>
      <c r="K55" s="78"/>
      <c r="L55" s="78"/>
      <c r="M55" s="78"/>
      <c r="N55" s="78"/>
      <c r="O55" s="78"/>
      <c r="P55" s="78"/>
      <c r="Q55" s="78"/>
      <c r="R55" s="78"/>
      <c r="S55" s="78"/>
      <c r="T55" s="41" t="s">
        <v>105</v>
      </c>
      <c r="V55" s="9"/>
    </row>
    <row r="56" spans="1:22" x14ac:dyDescent="0.25">
      <c r="B56" s="29" t="str">
        <f>'6) Year 1 Budget'!B18</f>
        <v>TISA Base Rate</v>
      </c>
      <c r="C56" s="73"/>
      <c r="E56" s="75">
        <f>'6) Year 1 Budget'!E18</f>
        <v>0</v>
      </c>
      <c r="F56" s="59">
        <f>$E56/12</f>
        <v>0</v>
      </c>
      <c r="G56" s="59">
        <f t="shared" ref="G56:Q60" si="20">$E56/12</f>
        <v>0</v>
      </c>
      <c r="H56" s="59">
        <f t="shared" si="20"/>
        <v>0</v>
      </c>
      <c r="I56" s="59">
        <f t="shared" si="20"/>
        <v>0</v>
      </c>
      <c r="J56" s="59">
        <f t="shared" si="20"/>
        <v>0</v>
      </c>
      <c r="K56" s="59">
        <f t="shared" si="20"/>
        <v>0</v>
      </c>
      <c r="L56" s="59">
        <f t="shared" si="20"/>
        <v>0</v>
      </c>
      <c r="M56" s="59">
        <f t="shared" si="20"/>
        <v>0</v>
      </c>
      <c r="N56" s="59">
        <f t="shared" si="20"/>
        <v>0</v>
      </c>
      <c r="O56" s="59">
        <f t="shared" si="20"/>
        <v>0</v>
      </c>
      <c r="P56" s="59">
        <f t="shared" si="20"/>
        <v>0</v>
      </c>
      <c r="Q56" s="59">
        <f t="shared" si="20"/>
        <v>0</v>
      </c>
      <c r="R56" s="52">
        <f>SUM(F56:Q56)</f>
        <v>0</v>
      </c>
      <c r="S56" s="52">
        <f>E56-R56</f>
        <v>0</v>
      </c>
      <c r="T56" s="98" t="s">
        <v>272</v>
      </c>
      <c r="V56" s="9"/>
    </row>
    <row r="57" spans="1:22" x14ac:dyDescent="0.25">
      <c r="B57" s="29" t="str">
        <f>'6) Year 1 Budget'!B19</f>
        <v>TISA Weights</v>
      </c>
      <c r="C57" s="73"/>
      <c r="E57" s="75">
        <f>'6) Year 1 Budget'!E19</f>
        <v>0</v>
      </c>
      <c r="F57" s="59">
        <f t="shared" ref="F57:F60" si="21">$E57/12</f>
        <v>0</v>
      </c>
      <c r="G57" s="59">
        <f t="shared" si="20"/>
        <v>0</v>
      </c>
      <c r="H57" s="59">
        <f t="shared" si="20"/>
        <v>0</v>
      </c>
      <c r="I57" s="59">
        <f t="shared" si="20"/>
        <v>0</v>
      </c>
      <c r="J57" s="59">
        <f t="shared" si="20"/>
        <v>0</v>
      </c>
      <c r="K57" s="59">
        <f t="shared" si="20"/>
        <v>0</v>
      </c>
      <c r="L57" s="59">
        <f t="shared" si="20"/>
        <v>0</v>
      </c>
      <c r="M57" s="59">
        <f t="shared" si="20"/>
        <v>0</v>
      </c>
      <c r="N57" s="59">
        <f t="shared" si="20"/>
        <v>0</v>
      </c>
      <c r="O57" s="59">
        <f t="shared" si="20"/>
        <v>0</v>
      </c>
      <c r="P57" s="59">
        <f t="shared" si="20"/>
        <v>0</v>
      </c>
      <c r="Q57" s="59">
        <f t="shared" si="20"/>
        <v>0</v>
      </c>
      <c r="R57" s="52">
        <f t="shared" ref="R57:R60" si="22">SUM(F57:Q57)</f>
        <v>0</v>
      </c>
      <c r="S57" s="52">
        <f t="shared" ref="S57:S60" si="23">E57-R57</f>
        <v>0</v>
      </c>
      <c r="T57" s="98"/>
      <c r="V57" s="9"/>
    </row>
    <row r="58" spans="1:22" x14ac:dyDescent="0.25">
      <c r="B58" s="29" t="str">
        <f>'6) Year 1 Budget'!B20</f>
        <v>TISA Direct</v>
      </c>
      <c r="C58" s="73"/>
      <c r="E58" s="75">
        <f>'6) Year 1 Budget'!E20</f>
        <v>0</v>
      </c>
      <c r="F58" s="59">
        <f t="shared" si="21"/>
        <v>0</v>
      </c>
      <c r="G58" s="59">
        <f t="shared" si="20"/>
        <v>0</v>
      </c>
      <c r="H58" s="59">
        <f t="shared" si="20"/>
        <v>0</v>
      </c>
      <c r="I58" s="59">
        <f t="shared" si="20"/>
        <v>0</v>
      </c>
      <c r="J58" s="59">
        <f t="shared" si="20"/>
        <v>0</v>
      </c>
      <c r="K58" s="59">
        <f t="shared" si="20"/>
        <v>0</v>
      </c>
      <c r="L58" s="59">
        <f t="shared" si="20"/>
        <v>0</v>
      </c>
      <c r="M58" s="59">
        <f t="shared" si="20"/>
        <v>0</v>
      </c>
      <c r="N58" s="59">
        <f t="shared" si="20"/>
        <v>0</v>
      </c>
      <c r="O58" s="59">
        <f t="shared" si="20"/>
        <v>0</v>
      </c>
      <c r="P58" s="59">
        <f t="shared" si="20"/>
        <v>0</v>
      </c>
      <c r="Q58" s="59">
        <f t="shared" si="20"/>
        <v>0</v>
      </c>
      <c r="R58" s="52">
        <f t="shared" si="22"/>
        <v>0</v>
      </c>
      <c r="S58" s="52">
        <f t="shared" si="23"/>
        <v>0</v>
      </c>
      <c r="T58" s="98"/>
      <c r="V58" s="9"/>
    </row>
    <row r="59" spans="1:22" x14ac:dyDescent="0.25">
      <c r="B59" s="29" t="str">
        <f>'6) Year 1 Budget'!B21</f>
        <v>Other</v>
      </c>
      <c r="C59" s="73"/>
      <c r="E59" s="75">
        <f>'6) Year 1 Budget'!E21</f>
        <v>0</v>
      </c>
      <c r="F59" s="59">
        <f t="shared" si="21"/>
        <v>0</v>
      </c>
      <c r="G59" s="59">
        <f t="shared" si="20"/>
        <v>0</v>
      </c>
      <c r="H59" s="59">
        <f t="shared" si="20"/>
        <v>0</v>
      </c>
      <c r="I59" s="59">
        <f t="shared" si="20"/>
        <v>0</v>
      </c>
      <c r="J59" s="59">
        <f t="shared" si="20"/>
        <v>0</v>
      </c>
      <c r="K59" s="59">
        <f t="shared" si="20"/>
        <v>0</v>
      </c>
      <c r="L59" s="59">
        <f t="shared" si="20"/>
        <v>0</v>
      </c>
      <c r="M59" s="59">
        <f t="shared" si="20"/>
        <v>0</v>
      </c>
      <c r="N59" s="59">
        <f t="shared" si="20"/>
        <v>0</v>
      </c>
      <c r="O59" s="59">
        <f t="shared" si="20"/>
        <v>0</v>
      </c>
      <c r="P59" s="59">
        <f t="shared" si="20"/>
        <v>0</v>
      </c>
      <c r="Q59" s="59">
        <f t="shared" si="20"/>
        <v>0</v>
      </c>
      <c r="R59" s="52">
        <f t="shared" si="22"/>
        <v>0</v>
      </c>
      <c r="S59" s="52">
        <f t="shared" si="23"/>
        <v>0</v>
      </c>
      <c r="T59" s="98" t="s">
        <v>273</v>
      </c>
      <c r="V59" s="9"/>
    </row>
    <row r="60" spans="1:22" x14ac:dyDescent="0.25">
      <c r="B60" s="29" t="str">
        <f>'6) Year 1 Budget'!B22</f>
        <v>Other</v>
      </c>
      <c r="C60" s="73"/>
      <c r="E60" s="75">
        <f>'6) Year 1 Budget'!E22</f>
        <v>0</v>
      </c>
      <c r="F60" s="59">
        <f t="shared" si="21"/>
        <v>0</v>
      </c>
      <c r="G60" s="59">
        <f t="shared" si="20"/>
        <v>0</v>
      </c>
      <c r="H60" s="59">
        <f t="shared" si="20"/>
        <v>0</v>
      </c>
      <c r="I60" s="59">
        <f t="shared" si="20"/>
        <v>0</v>
      </c>
      <c r="J60" s="59">
        <f t="shared" si="20"/>
        <v>0</v>
      </c>
      <c r="K60" s="59">
        <f t="shared" si="20"/>
        <v>0</v>
      </c>
      <c r="L60" s="59">
        <f t="shared" si="20"/>
        <v>0</v>
      </c>
      <c r="M60" s="59">
        <f t="shared" si="20"/>
        <v>0</v>
      </c>
      <c r="N60" s="59">
        <f t="shared" si="20"/>
        <v>0</v>
      </c>
      <c r="O60" s="59">
        <f t="shared" si="20"/>
        <v>0</v>
      </c>
      <c r="P60" s="59">
        <f t="shared" si="20"/>
        <v>0</v>
      </c>
      <c r="Q60" s="59">
        <f t="shared" si="20"/>
        <v>0</v>
      </c>
      <c r="R60" s="52">
        <f t="shared" si="22"/>
        <v>0</v>
      </c>
      <c r="S60" s="52">
        <f t="shared" si="23"/>
        <v>0</v>
      </c>
      <c r="T60" s="98" t="s">
        <v>273</v>
      </c>
      <c r="V60" s="9"/>
    </row>
    <row r="61" spans="1:22" x14ac:dyDescent="0.25">
      <c r="B61" s="29"/>
      <c r="C61" s="74"/>
      <c r="E61" s="70"/>
      <c r="F61" s="46"/>
      <c r="G61" s="46"/>
      <c r="H61" s="46"/>
      <c r="I61" s="46"/>
      <c r="J61" s="46"/>
      <c r="K61" s="46"/>
      <c r="L61" s="46"/>
      <c r="M61" s="46"/>
      <c r="N61" s="46"/>
      <c r="O61" s="46"/>
      <c r="P61" s="46"/>
      <c r="Q61" s="46"/>
      <c r="R61" s="46"/>
      <c r="S61" s="46"/>
      <c r="T61" s="46"/>
      <c r="V61" s="9"/>
    </row>
    <row r="62" spans="1:22" x14ac:dyDescent="0.25">
      <c r="B62" s="28" t="s">
        <v>102</v>
      </c>
      <c r="C62" s="73"/>
      <c r="E62" s="70"/>
      <c r="F62" s="46"/>
      <c r="G62" s="46"/>
      <c r="H62" s="46"/>
      <c r="I62" s="46"/>
      <c r="J62" s="46"/>
      <c r="K62" s="46"/>
      <c r="L62" s="46"/>
      <c r="M62" s="46"/>
      <c r="N62" s="46"/>
      <c r="O62" s="46"/>
      <c r="P62" s="46"/>
      <c r="Q62" s="46"/>
      <c r="R62" s="46"/>
      <c r="S62" s="46"/>
      <c r="T62" s="46"/>
      <c r="V62" s="9"/>
    </row>
    <row r="63" spans="1:22" x14ac:dyDescent="0.25">
      <c r="B63" s="29" t="str">
        <f>'6) Year 1 Budget'!B25</f>
        <v>Title I</v>
      </c>
      <c r="C63" s="73"/>
      <c r="E63" s="75">
        <f>'6) Year 1 Budget'!E25</f>
        <v>0</v>
      </c>
      <c r="F63" s="59">
        <f>$E63/12</f>
        <v>0</v>
      </c>
      <c r="G63" s="59">
        <f t="shared" ref="G63:Q70" si="24">$E63/12</f>
        <v>0</v>
      </c>
      <c r="H63" s="59">
        <f t="shared" si="24"/>
        <v>0</v>
      </c>
      <c r="I63" s="59">
        <f t="shared" si="24"/>
        <v>0</v>
      </c>
      <c r="J63" s="59">
        <f t="shared" si="24"/>
        <v>0</v>
      </c>
      <c r="K63" s="59">
        <f t="shared" si="24"/>
        <v>0</v>
      </c>
      <c r="L63" s="59">
        <f t="shared" si="24"/>
        <v>0</v>
      </c>
      <c r="M63" s="59">
        <f t="shared" si="24"/>
        <v>0</v>
      </c>
      <c r="N63" s="59">
        <f t="shared" si="24"/>
        <v>0</v>
      </c>
      <c r="O63" s="59">
        <f t="shared" si="24"/>
        <v>0</v>
      </c>
      <c r="P63" s="59">
        <f t="shared" si="24"/>
        <v>0</v>
      </c>
      <c r="Q63" s="59">
        <f t="shared" si="24"/>
        <v>0</v>
      </c>
      <c r="R63" s="52">
        <f>SUM(F63:Q63)</f>
        <v>0</v>
      </c>
      <c r="S63" s="52">
        <f>E63-R63</f>
        <v>0</v>
      </c>
      <c r="T63" s="98"/>
      <c r="V63" s="9"/>
    </row>
    <row r="64" spans="1:22" x14ac:dyDescent="0.25">
      <c r="B64" s="29" t="str">
        <f>'6) Year 1 Budget'!B26</f>
        <v>Title II</v>
      </c>
      <c r="C64" s="73"/>
      <c r="E64" s="75">
        <f>'6) Year 1 Budget'!E26</f>
        <v>0</v>
      </c>
      <c r="F64" s="59">
        <f t="shared" ref="F64:F70" si="25">$E64/12</f>
        <v>0</v>
      </c>
      <c r="G64" s="59">
        <f t="shared" si="24"/>
        <v>0</v>
      </c>
      <c r="H64" s="59">
        <f t="shared" si="24"/>
        <v>0</v>
      </c>
      <c r="I64" s="59">
        <f t="shared" si="24"/>
        <v>0</v>
      </c>
      <c r="J64" s="59">
        <f t="shared" si="24"/>
        <v>0</v>
      </c>
      <c r="K64" s="59">
        <f t="shared" si="24"/>
        <v>0</v>
      </c>
      <c r="L64" s="59">
        <f t="shared" si="24"/>
        <v>0</v>
      </c>
      <c r="M64" s="59">
        <f t="shared" si="24"/>
        <v>0</v>
      </c>
      <c r="N64" s="59">
        <f t="shared" si="24"/>
        <v>0</v>
      </c>
      <c r="O64" s="59">
        <f t="shared" si="24"/>
        <v>0</v>
      </c>
      <c r="P64" s="59">
        <f t="shared" si="24"/>
        <v>0</v>
      </c>
      <c r="Q64" s="59">
        <f t="shared" si="24"/>
        <v>0</v>
      </c>
      <c r="R64" s="52">
        <f t="shared" ref="R64:R65" si="26">SUM(F64:Q64)</f>
        <v>0</v>
      </c>
      <c r="S64" s="52">
        <f t="shared" ref="S64:S65" si="27">E64-R64</f>
        <v>0</v>
      </c>
      <c r="T64" s="98"/>
      <c r="V64" s="9"/>
    </row>
    <row r="65" spans="2:22" x14ac:dyDescent="0.25">
      <c r="B65" s="29" t="str">
        <f>'6) Year 1 Budget'!B27</f>
        <v>Title III</v>
      </c>
      <c r="C65" s="73"/>
      <c r="E65" s="75">
        <f>'6) Year 1 Budget'!E27</f>
        <v>0</v>
      </c>
      <c r="F65" s="59">
        <f t="shared" si="25"/>
        <v>0</v>
      </c>
      <c r="G65" s="59">
        <f t="shared" si="24"/>
        <v>0</v>
      </c>
      <c r="H65" s="59">
        <f t="shared" si="24"/>
        <v>0</v>
      </c>
      <c r="I65" s="59">
        <f t="shared" si="24"/>
        <v>0</v>
      </c>
      <c r="J65" s="59">
        <f t="shared" si="24"/>
        <v>0</v>
      </c>
      <c r="K65" s="59">
        <f t="shared" si="24"/>
        <v>0</v>
      </c>
      <c r="L65" s="59">
        <f t="shared" si="24"/>
        <v>0</v>
      </c>
      <c r="M65" s="59">
        <f t="shared" si="24"/>
        <v>0</v>
      </c>
      <c r="N65" s="59">
        <f t="shared" si="24"/>
        <v>0</v>
      </c>
      <c r="O65" s="59">
        <f t="shared" si="24"/>
        <v>0</v>
      </c>
      <c r="P65" s="59">
        <f t="shared" si="24"/>
        <v>0</v>
      </c>
      <c r="Q65" s="59">
        <f t="shared" si="24"/>
        <v>0</v>
      </c>
      <c r="R65" s="52">
        <f t="shared" si="26"/>
        <v>0</v>
      </c>
      <c r="S65" s="52">
        <f t="shared" si="27"/>
        <v>0</v>
      </c>
      <c r="T65" s="98"/>
      <c r="V65" s="9"/>
    </row>
    <row r="66" spans="2:22" x14ac:dyDescent="0.25">
      <c r="B66" s="29" t="str">
        <f>'6) Year 1 Budget'!B28</f>
        <v>NSLP</v>
      </c>
      <c r="C66" s="73"/>
      <c r="E66" s="75">
        <f>'6) Year 1 Budget'!E28</f>
        <v>0</v>
      </c>
      <c r="F66" s="59">
        <f t="shared" si="25"/>
        <v>0</v>
      </c>
      <c r="G66" s="59">
        <f t="shared" si="24"/>
        <v>0</v>
      </c>
      <c r="H66" s="59">
        <f t="shared" si="24"/>
        <v>0</v>
      </c>
      <c r="I66" s="59">
        <f t="shared" si="24"/>
        <v>0</v>
      </c>
      <c r="J66" s="59">
        <f t="shared" si="24"/>
        <v>0</v>
      </c>
      <c r="K66" s="59">
        <f t="shared" si="24"/>
        <v>0</v>
      </c>
      <c r="L66" s="59">
        <f t="shared" si="24"/>
        <v>0</v>
      </c>
      <c r="M66" s="59">
        <f t="shared" si="24"/>
        <v>0</v>
      </c>
      <c r="N66" s="59">
        <f t="shared" si="24"/>
        <v>0</v>
      </c>
      <c r="O66" s="59">
        <f t="shared" si="24"/>
        <v>0</v>
      </c>
      <c r="P66" s="59">
        <f t="shared" si="24"/>
        <v>0</v>
      </c>
      <c r="Q66" s="59">
        <f t="shared" si="24"/>
        <v>0</v>
      </c>
      <c r="R66" s="52">
        <f>SUM(F66:Q66)</f>
        <v>0</v>
      </c>
      <c r="S66" s="52">
        <f>E66-R66</f>
        <v>0</v>
      </c>
      <c r="T66" s="98"/>
      <c r="V66" s="9"/>
    </row>
    <row r="67" spans="2:22" x14ac:dyDescent="0.25">
      <c r="B67" s="29" t="str">
        <f>'6) Year 1 Budget'!B29</f>
        <v>E-Rate</v>
      </c>
      <c r="C67" s="73"/>
      <c r="E67" s="75">
        <f>'6) Year 1 Budget'!E29</f>
        <v>0</v>
      </c>
      <c r="F67" s="59">
        <f t="shared" si="25"/>
        <v>0</v>
      </c>
      <c r="G67" s="59">
        <f t="shared" si="24"/>
        <v>0</v>
      </c>
      <c r="H67" s="59">
        <f t="shared" si="24"/>
        <v>0</v>
      </c>
      <c r="I67" s="59">
        <f t="shared" si="24"/>
        <v>0</v>
      </c>
      <c r="J67" s="59">
        <f t="shared" si="24"/>
        <v>0</v>
      </c>
      <c r="K67" s="59">
        <f t="shared" si="24"/>
        <v>0</v>
      </c>
      <c r="L67" s="59">
        <f t="shared" si="24"/>
        <v>0</v>
      </c>
      <c r="M67" s="59">
        <f t="shared" si="24"/>
        <v>0</v>
      </c>
      <c r="N67" s="59">
        <f t="shared" si="24"/>
        <v>0</v>
      </c>
      <c r="O67" s="59">
        <f t="shared" si="24"/>
        <v>0</v>
      </c>
      <c r="P67" s="59">
        <f t="shared" si="24"/>
        <v>0</v>
      </c>
      <c r="Q67" s="59">
        <f t="shared" si="24"/>
        <v>0</v>
      </c>
      <c r="R67" s="52">
        <f t="shared" ref="R67:R70" si="28">SUM(F67:Q67)</f>
        <v>0</v>
      </c>
      <c r="S67" s="52">
        <f t="shared" ref="S67:S70" si="29">E67-R67</f>
        <v>0</v>
      </c>
      <c r="T67" s="98"/>
      <c r="V67" s="9"/>
    </row>
    <row r="68" spans="2:22" x14ac:dyDescent="0.25">
      <c r="B68" s="29" t="str">
        <f>'6) Year 1 Budget'!B30</f>
        <v>CSP Startup Grant</v>
      </c>
      <c r="C68" s="73"/>
      <c r="E68" s="75">
        <f>'6) Year 1 Budget'!E30</f>
        <v>0</v>
      </c>
      <c r="F68" s="59">
        <f t="shared" si="25"/>
        <v>0</v>
      </c>
      <c r="G68" s="59">
        <f t="shared" si="24"/>
        <v>0</v>
      </c>
      <c r="H68" s="59">
        <f t="shared" si="24"/>
        <v>0</v>
      </c>
      <c r="I68" s="59">
        <f t="shared" si="24"/>
        <v>0</v>
      </c>
      <c r="J68" s="59">
        <f t="shared" si="24"/>
        <v>0</v>
      </c>
      <c r="K68" s="59">
        <f t="shared" si="24"/>
        <v>0</v>
      </c>
      <c r="L68" s="59">
        <f t="shared" si="24"/>
        <v>0</v>
      </c>
      <c r="M68" s="59">
        <f t="shared" si="24"/>
        <v>0</v>
      </c>
      <c r="N68" s="59">
        <f t="shared" si="24"/>
        <v>0</v>
      </c>
      <c r="O68" s="59">
        <f t="shared" si="24"/>
        <v>0</v>
      </c>
      <c r="P68" s="59">
        <f t="shared" si="24"/>
        <v>0</v>
      </c>
      <c r="Q68" s="59">
        <f t="shared" si="24"/>
        <v>0</v>
      </c>
      <c r="R68" s="52">
        <f t="shared" si="28"/>
        <v>0</v>
      </c>
      <c r="S68" s="52">
        <f t="shared" si="29"/>
        <v>0</v>
      </c>
      <c r="T68" s="98"/>
      <c r="V68" s="9"/>
    </row>
    <row r="69" spans="2:22" x14ac:dyDescent="0.25">
      <c r="B69" s="29" t="str">
        <f>'6) Year 1 Budget'!B31</f>
        <v>Other</v>
      </c>
      <c r="C69" s="73"/>
      <c r="E69" s="75">
        <f>'6) Year 1 Budget'!E31</f>
        <v>0</v>
      </c>
      <c r="F69" s="59">
        <f t="shared" si="25"/>
        <v>0</v>
      </c>
      <c r="G69" s="59">
        <f t="shared" si="24"/>
        <v>0</v>
      </c>
      <c r="H69" s="59">
        <f t="shared" si="24"/>
        <v>0</v>
      </c>
      <c r="I69" s="59">
        <f t="shared" si="24"/>
        <v>0</v>
      </c>
      <c r="J69" s="59">
        <f t="shared" si="24"/>
        <v>0</v>
      </c>
      <c r="K69" s="59">
        <f t="shared" si="24"/>
        <v>0</v>
      </c>
      <c r="L69" s="59">
        <f t="shared" si="24"/>
        <v>0</v>
      </c>
      <c r="M69" s="59">
        <f t="shared" si="24"/>
        <v>0</v>
      </c>
      <c r="N69" s="59">
        <f t="shared" si="24"/>
        <v>0</v>
      </c>
      <c r="O69" s="59">
        <f t="shared" si="24"/>
        <v>0</v>
      </c>
      <c r="P69" s="59">
        <f t="shared" si="24"/>
        <v>0</v>
      </c>
      <c r="Q69" s="59">
        <f t="shared" si="24"/>
        <v>0</v>
      </c>
      <c r="R69" s="52">
        <f t="shared" si="28"/>
        <v>0</v>
      </c>
      <c r="S69" s="52">
        <f t="shared" si="29"/>
        <v>0</v>
      </c>
      <c r="T69" s="98"/>
      <c r="V69" s="9"/>
    </row>
    <row r="70" spans="2:22" x14ac:dyDescent="0.25">
      <c r="B70" s="29" t="str">
        <f>'6) Year 1 Budget'!B32</f>
        <v>Other</v>
      </c>
      <c r="C70" s="73"/>
      <c r="E70" s="75">
        <f>'6) Year 1 Budget'!E32</f>
        <v>0</v>
      </c>
      <c r="F70" s="59">
        <f t="shared" si="25"/>
        <v>0</v>
      </c>
      <c r="G70" s="59">
        <f t="shared" si="24"/>
        <v>0</v>
      </c>
      <c r="H70" s="59">
        <f t="shared" si="24"/>
        <v>0</v>
      </c>
      <c r="I70" s="59">
        <f t="shared" si="24"/>
        <v>0</v>
      </c>
      <c r="J70" s="59">
        <f t="shared" si="24"/>
        <v>0</v>
      </c>
      <c r="K70" s="59">
        <f t="shared" si="24"/>
        <v>0</v>
      </c>
      <c r="L70" s="59">
        <f t="shared" si="24"/>
        <v>0</v>
      </c>
      <c r="M70" s="59">
        <f t="shared" si="24"/>
        <v>0</v>
      </c>
      <c r="N70" s="59">
        <f t="shared" si="24"/>
        <v>0</v>
      </c>
      <c r="O70" s="59">
        <f t="shared" si="24"/>
        <v>0</v>
      </c>
      <c r="P70" s="59">
        <f t="shared" si="24"/>
        <v>0</v>
      </c>
      <c r="Q70" s="59">
        <f t="shared" si="24"/>
        <v>0</v>
      </c>
      <c r="R70" s="52">
        <f t="shared" si="28"/>
        <v>0</v>
      </c>
      <c r="S70" s="52">
        <f t="shared" si="29"/>
        <v>0</v>
      </c>
      <c r="T70" s="98"/>
      <c r="V70" s="9"/>
    </row>
    <row r="71" spans="2:22" x14ac:dyDescent="0.25">
      <c r="B71" s="29"/>
      <c r="C71" s="74"/>
      <c r="E71" s="70"/>
      <c r="F71" s="46"/>
      <c r="G71" s="46"/>
      <c r="H71" s="46"/>
      <c r="I71" s="46"/>
      <c r="J71" s="46"/>
      <c r="K71" s="46"/>
      <c r="L71" s="46"/>
      <c r="M71" s="46"/>
      <c r="N71" s="46"/>
      <c r="O71" s="46"/>
      <c r="P71" s="46"/>
      <c r="Q71" s="46"/>
      <c r="R71" s="46"/>
      <c r="S71" s="46"/>
      <c r="T71" s="46"/>
      <c r="V71" s="9"/>
    </row>
    <row r="72" spans="2:22" x14ac:dyDescent="0.25">
      <c r="B72" s="28" t="str">
        <f>'6) Year 1 Budget'!B34</f>
        <v>School Activity Revenues</v>
      </c>
      <c r="C72" s="74"/>
      <c r="E72" s="70"/>
      <c r="F72" s="46"/>
      <c r="G72" s="46"/>
      <c r="H72" s="46"/>
      <c r="I72" s="46"/>
      <c r="J72" s="46"/>
      <c r="K72" s="46"/>
      <c r="L72" s="46"/>
      <c r="M72" s="46"/>
      <c r="N72" s="46"/>
      <c r="O72" s="46"/>
      <c r="P72" s="46"/>
      <c r="Q72" s="46"/>
      <c r="R72" s="46"/>
      <c r="S72" s="46"/>
      <c r="T72" s="46"/>
      <c r="V72" s="9"/>
    </row>
    <row r="73" spans="2:22" x14ac:dyDescent="0.25">
      <c r="B73" s="29" t="str">
        <f>'6) Year 1 Budget'!B35</f>
        <v>Other</v>
      </c>
      <c r="C73" s="73"/>
      <c r="E73" s="75">
        <f>'6) Year 1 Budget'!E35</f>
        <v>0</v>
      </c>
      <c r="F73" s="59">
        <f>$E73/12</f>
        <v>0</v>
      </c>
      <c r="G73" s="59">
        <f t="shared" ref="G73:Q77" si="30">$E73/12</f>
        <v>0</v>
      </c>
      <c r="H73" s="59">
        <f t="shared" si="30"/>
        <v>0</v>
      </c>
      <c r="I73" s="59">
        <f t="shared" si="30"/>
        <v>0</v>
      </c>
      <c r="J73" s="59">
        <f t="shared" si="30"/>
        <v>0</v>
      </c>
      <c r="K73" s="59">
        <f t="shared" si="30"/>
        <v>0</v>
      </c>
      <c r="L73" s="59">
        <f t="shared" si="30"/>
        <v>0</v>
      </c>
      <c r="M73" s="59">
        <f t="shared" si="30"/>
        <v>0</v>
      </c>
      <c r="N73" s="59">
        <f t="shared" si="30"/>
        <v>0</v>
      </c>
      <c r="O73" s="59">
        <f t="shared" si="30"/>
        <v>0</v>
      </c>
      <c r="P73" s="59">
        <f t="shared" si="30"/>
        <v>0</v>
      </c>
      <c r="Q73" s="59">
        <f t="shared" si="30"/>
        <v>0</v>
      </c>
      <c r="R73" s="52">
        <f>SUM(F73:Q73)</f>
        <v>0</v>
      </c>
      <c r="S73" s="52">
        <f>E73-R73</f>
        <v>0</v>
      </c>
      <c r="T73" s="98"/>
      <c r="V73" s="9"/>
    </row>
    <row r="74" spans="2:22" x14ac:dyDescent="0.25">
      <c r="B74" s="29" t="str">
        <f>'6) Year 1 Budget'!B36</f>
        <v>Other</v>
      </c>
      <c r="C74" s="73"/>
      <c r="E74" s="75">
        <f>'6) Year 1 Budget'!E36</f>
        <v>0</v>
      </c>
      <c r="F74" s="59">
        <f t="shared" ref="F74:F77" si="31">$E74/12</f>
        <v>0</v>
      </c>
      <c r="G74" s="59">
        <f t="shared" si="30"/>
        <v>0</v>
      </c>
      <c r="H74" s="59">
        <f t="shared" si="30"/>
        <v>0</v>
      </c>
      <c r="I74" s="59">
        <f t="shared" si="30"/>
        <v>0</v>
      </c>
      <c r="J74" s="59">
        <f t="shared" si="30"/>
        <v>0</v>
      </c>
      <c r="K74" s="59">
        <f t="shared" si="30"/>
        <v>0</v>
      </c>
      <c r="L74" s="59">
        <f t="shared" si="30"/>
        <v>0</v>
      </c>
      <c r="M74" s="59">
        <f t="shared" si="30"/>
        <v>0</v>
      </c>
      <c r="N74" s="59">
        <f t="shared" si="30"/>
        <v>0</v>
      </c>
      <c r="O74" s="59">
        <f t="shared" si="30"/>
        <v>0</v>
      </c>
      <c r="P74" s="59">
        <f t="shared" si="30"/>
        <v>0</v>
      </c>
      <c r="Q74" s="59">
        <f t="shared" si="30"/>
        <v>0</v>
      </c>
      <c r="R74" s="52">
        <f t="shared" ref="R74:R77" si="32">SUM(F74:Q74)</f>
        <v>0</v>
      </c>
      <c r="S74" s="52">
        <f t="shared" ref="S74:S77" si="33">E74-R74</f>
        <v>0</v>
      </c>
      <c r="T74" s="98"/>
      <c r="V74" s="9"/>
    </row>
    <row r="75" spans="2:22" x14ac:dyDescent="0.25">
      <c r="B75" s="29" t="str">
        <f>'6) Year 1 Budget'!B37</f>
        <v>Other</v>
      </c>
      <c r="C75" s="73"/>
      <c r="E75" s="75">
        <f>'6) Year 1 Budget'!E37</f>
        <v>0</v>
      </c>
      <c r="F75" s="59">
        <f t="shared" si="31"/>
        <v>0</v>
      </c>
      <c r="G75" s="59">
        <f t="shared" si="30"/>
        <v>0</v>
      </c>
      <c r="H75" s="59">
        <f t="shared" si="30"/>
        <v>0</v>
      </c>
      <c r="I75" s="59">
        <f t="shared" si="30"/>
        <v>0</v>
      </c>
      <c r="J75" s="59">
        <f t="shared" si="30"/>
        <v>0</v>
      </c>
      <c r="K75" s="59">
        <f t="shared" si="30"/>
        <v>0</v>
      </c>
      <c r="L75" s="59">
        <f t="shared" si="30"/>
        <v>0</v>
      </c>
      <c r="M75" s="59">
        <f t="shared" si="30"/>
        <v>0</v>
      </c>
      <c r="N75" s="59">
        <f t="shared" si="30"/>
        <v>0</v>
      </c>
      <c r="O75" s="59">
        <f t="shared" si="30"/>
        <v>0</v>
      </c>
      <c r="P75" s="59">
        <f t="shared" si="30"/>
        <v>0</v>
      </c>
      <c r="Q75" s="59">
        <f t="shared" si="30"/>
        <v>0</v>
      </c>
      <c r="R75" s="52">
        <f t="shared" si="32"/>
        <v>0</v>
      </c>
      <c r="S75" s="52">
        <f t="shared" si="33"/>
        <v>0</v>
      </c>
      <c r="T75" s="98"/>
      <c r="V75" s="9"/>
    </row>
    <row r="76" spans="2:22" x14ac:dyDescent="0.25">
      <c r="B76" s="29" t="str">
        <f>'6) Year 1 Budget'!B38</f>
        <v>Other</v>
      </c>
      <c r="C76" s="73"/>
      <c r="E76" s="75">
        <f>'6) Year 1 Budget'!E38</f>
        <v>0</v>
      </c>
      <c r="F76" s="59">
        <f t="shared" si="31"/>
        <v>0</v>
      </c>
      <c r="G76" s="59">
        <f t="shared" si="30"/>
        <v>0</v>
      </c>
      <c r="H76" s="59">
        <f t="shared" si="30"/>
        <v>0</v>
      </c>
      <c r="I76" s="59">
        <f t="shared" si="30"/>
        <v>0</v>
      </c>
      <c r="J76" s="59">
        <f t="shared" si="30"/>
        <v>0</v>
      </c>
      <c r="K76" s="59">
        <f t="shared" si="30"/>
        <v>0</v>
      </c>
      <c r="L76" s="59">
        <f t="shared" si="30"/>
        <v>0</v>
      </c>
      <c r="M76" s="59">
        <f t="shared" si="30"/>
        <v>0</v>
      </c>
      <c r="N76" s="59">
        <f t="shared" si="30"/>
        <v>0</v>
      </c>
      <c r="O76" s="59">
        <f t="shared" si="30"/>
        <v>0</v>
      </c>
      <c r="P76" s="59">
        <f t="shared" si="30"/>
        <v>0</v>
      </c>
      <c r="Q76" s="59">
        <f t="shared" si="30"/>
        <v>0</v>
      </c>
      <c r="R76" s="52">
        <f t="shared" si="32"/>
        <v>0</v>
      </c>
      <c r="S76" s="52">
        <f t="shared" si="33"/>
        <v>0</v>
      </c>
      <c r="T76" s="98"/>
      <c r="V76" s="9"/>
    </row>
    <row r="77" spans="2:22" x14ac:dyDescent="0.25">
      <c r="B77" s="29" t="str">
        <f>'6) Year 1 Budget'!B39</f>
        <v>Other</v>
      </c>
      <c r="C77" s="73"/>
      <c r="E77" s="75">
        <f>'6) Year 1 Budget'!E39</f>
        <v>0</v>
      </c>
      <c r="F77" s="59">
        <f t="shared" si="31"/>
        <v>0</v>
      </c>
      <c r="G77" s="59">
        <f t="shared" si="30"/>
        <v>0</v>
      </c>
      <c r="H77" s="59">
        <f t="shared" si="30"/>
        <v>0</v>
      </c>
      <c r="I77" s="59">
        <f t="shared" si="30"/>
        <v>0</v>
      </c>
      <c r="J77" s="59">
        <f t="shared" si="30"/>
        <v>0</v>
      </c>
      <c r="K77" s="59">
        <f t="shared" si="30"/>
        <v>0</v>
      </c>
      <c r="L77" s="59">
        <f t="shared" si="30"/>
        <v>0</v>
      </c>
      <c r="M77" s="59">
        <f t="shared" si="30"/>
        <v>0</v>
      </c>
      <c r="N77" s="59">
        <f t="shared" si="30"/>
        <v>0</v>
      </c>
      <c r="O77" s="59">
        <f t="shared" si="30"/>
        <v>0</v>
      </c>
      <c r="P77" s="59">
        <f t="shared" si="30"/>
        <v>0</v>
      </c>
      <c r="Q77" s="59">
        <f t="shared" si="30"/>
        <v>0</v>
      </c>
      <c r="R77" s="52">
        <f t="shared" si="32"/>
        <v>0</v>
      </c>
      <c r="S77" s="52">
        <f t="shared" si="33"/>
        <v>0</v>
      </c>
      <c r="T77" s="98"/>
      <c r="V77" s="9"/>
    </row>
    <row r="78" spans="2:22" x14ac:dyDescent="0.25">
      <c r="B78" s="29"/>
      <c r="C78" s="74"/>
      <c r="E78" s="70"/>
      <c r="F78" s="46"/>
      <c r="G78" s="46"/>
      <c r="H78" s="46"/>
      <c r="I78" s="46"/>
      <c r="J78" s="46"/>
      <c r="K78" s="46"/>
      <c r="L78" s="46"/>
      <c r="M78" s="46"/>
      <c r="N78" s="46"/>
      <c r="O78" s="46"/>
      <c r="P78" s="46"/>
      <c r="Q78" s="46"/>
      <c r="R78" s="46"/>
      <c r="S78" s="46"/>
      <c r="T78" s="46"/>
      <c r="V78" s="9"/>
    </row>
    <row r="79" spans="2:22" x14ac:dyDescent="0.25">
      <c r="B79" s="28" t="str">
        <f>'6) Year 1 Budget'!B41</f>
        <v>Fundraising &amp; Philanthropy</v>
      </c>
      <c r="C79" s="74"/>
      <c r="E79" s="70"/>
      <c r="F79" s="46"/>
      <c r="G79" s="46"/>
      <c r="H79" s="46"/>
      <c r="I79" s="46"/>
      <c r="J79" s="46"/>
      <c r="K79" s="46"/>
      <c r="L79" s="46"/>
      <c r="M79" s="46"/>
      <c r="N79" s="46"/>
      <c r="O79" s="46"/>
      <c r="P79" s="46"/>
      <c r="Q79" s="46"/>
      <c r="R79" s="46"/>
      <c r="S79" s="46"/>
      <c r="T79" s="46"/>
      <c r="V79" s="9"/>
    </row>
    <row r="80" spans="2:22" x14ac:dyDescent="0.25">
      <c r="B80" s="29" t="str">
        <f>'6) Year 1 Budget'!B42</f>
        <v>Other</v>
      </c>
      <c r="C80" s="73"/>
      <c r="E80" s="75">
        <f>'6) Year 1 Budget'!E42</f>
        <v>0</v>
      </c>
      <c r="F80" s="59">
        <f>$E80/12</f>
        <v>0</v>
      </c>
      <c r="G80" s="59">
        <f t="shared" ref="G80:Q84" si="34">$E80/12</f>
        <v>0</v>
      </c>
      <c r="H80" s="59">
        <f t="shared" si="34"/>
        <v>0</v>
      </c>
      <c r="I80" s="59">
        <f t="shared" si="34"/>
        <v>0</v>
      </c>
      <c r="J80" s="59">
        <f t="shared" si="34"/>
        <v>0</v>
      </c>
      <c r="K80" s="59">
        <f t="shared" si="34"/>
        <v>0</v>
      </c>
      <c r="L80" s="59">
        <f t="shared" si="34"/>
        <v>0</v>
      </c>
      <c r="M80" s="59">
        <f t="shared" si="34"/>
        <v>0</v>
      </c>
      <c r="N80" s="59">
        <f t="shared" si="34"/>
        <v>0</v>
      </c>
      <c r="O80" s="59">
        <f t="shared" si="34"/>
        <v>0</v>
      </c>
      <c r="P80" s="59">
        <f t="shared" si="34"/>
        <v>0</v>
      </c>
      <c r="Q80" s="59">
        <f t="shared" si="34"/>
        <v>0</v>
      </c>
      <c r="R80" s="52">
        <f>SUM(F80:Q80)</f>
        <v>0</v>
      </c>
      <c r="S80" s="52">
        <f>E80-R80</f>
        <v>0</v>
      </c>
      <c r="T80" s="98"/>
      <c r="V80" s="9"/>
    </row>
    <row r="81" spans="1:22" x14ac:dyDescent="0.25">
      <c r="B81" s="29" t="str">
        <f>'6) Year 1 Budget'!B43</f>
        <v>Other</v>
      </c>
      <c r="C81" s="73"/>
      <c r="E81" s="75">
        <f>'6) Year 1 Budget'!E43</f>
        <v>0</v>
      </c>
      <c r="F81" s="59">
        <f t="shared" ref="F81:F84" si="35">$E81/12</f>
        <v>0</v>
      </c>
      <c r="G81" s="59">
        <f t="shared" si="34"/>
        <v>0</v>
      </c>
      <c r="H81" s="59">
        <f t="shared" si="34"/>
        <v>0</v>
      </c>
      <c r="I81" s="59">
        <f t="shared" si="34"/>
        <v>0</v>
      </c>
      <c r="J81" s="59">
        <f t="shared" si="34"/>
        <v>0</v>
      </c>
      <c r="K81" s="59">
        <f t="shared" si="34"/>
        <v>0</v>
      </c>
      <c r="L81" s="59">
        <f t="shared" si="34"/>
        <v>0</v>
      </c>
      <c r="M81" s="59">
        <f t="shared" si="34"/>
        <v>0</v>
      </c>
      <c r="N81" s="59">
        <f t="shared" si="34"/>
        <v>0</v>
      </c>
      <c r="O81" s="59">
        <f t="shared" si="34"/>
        <v>0</v>
      </c>
      <c r="P81" s="59">
        <f t="shared" si="34"/>
        <v>0</v>
      </c>
      <c r="Q81" s="59">
        <f t="shared" si="34"/>
        <v>0</v>
      </c>
      <c r="R81" s="52">
        <f t="shared" ref="R81:R84" si="36">SUM(F81:Q81)</f>
        <v>0</v>
      </c>
      <c r="S81" s="52">
        <f t="shared" ref="S81:S84" si="37">E81-R81</f>
        <v>0</v>
      </c>
      <c r="T81" s="98"/>
      <c r="V81" s="9"/>
    </row>
    <row r="82" spans="1:22" x14ac:dyDescent="0.25">
      <c r="B82" s="29" t="str">
        <f>'6) Year 1 Budget'!B44</f>
        <v>Other</v>
      </c>
      <c r="C82" s="73"/>
      <c r="E82" s="75">
        <f>'6) Year 1 Budget'!E44</f>
        <v>0</v>
      </c>
      <c r="F82" s="59">
        <f t="shared" si="35"/>
        <v>0</v>
      </c>
      <c r="G82" s="59">
        <f t="shared" si="34"/>
        <v>0</v>
      </c>
      <c r="H82" s="59">
        <f t="shared" si="34"/>
        <v>0</v>
      </c>
      <c r="I82" s="59">
        <f t="shared" si="34"/>
        <v>0</v>
      </c>
      <c r="J82" s="59">
        <f t="shared" si="34"/>
        <v>0</v>
      </c>
      <c r="K82" s="59">
        <f t="shared" si="34"/>
        <v>0</v>
      </c>
      <c r="L82" s="59">
        <f t="shared" si="34"/>
        <v>0</v>
      </c>
      <c r="M82" s="59">
        <f t="shared" si="34"/>
        <v>0</v>
      </c>
      <c r="N82" s="59">
        <f t="shared" si="34"/>
        <v>0</v>
      </c>
      <c r="O82" s="59">
        <f t="shared" si="34"/>
        <v>0</v>
      </c>
      <c r="P82" s="59">
        <f t="shared" si="34"/>
        <v>0</v>
      </c>
      <c r="Q82" s="59">
        <f t="shared" si="34"/>
        <v>0</v>
      </c>
      <c r="R82" s="52">
        <f t="shared" si="36"/>
        <v>0</v>
      </c>
      <c r="S82" s="52">
        <f t="shared" si="37"/>
        <v>0</v>
      </c>
      <c r="T82" s="98"/>
      <c r="V82" s="9"/>
    </row>
    <row r="83" spans="1:22" x14ac:dyDescent="0.25">
      <c r="B83" s="29" t="str">
        <f>'6) Year 1 Budget'!B45</f>
        <v>Other</v>
      </c>
      <c r="C83" s="73"/>
      <c r="E83" s="75">
        <f>'6) Year 1 Budget'!E45</f>
        <v>0</v>
      </c>
      <c r="F83" s="59">
        <f t="shared" si="35"/>
        <v>0</v>
      </c>
      <c r="G83" s="59">
        <f t="shared" si="34"/>
        <v>0</v>
      </c>
      <c r="H83" s="59">
        <f t="shared" si="34"/>
        <v>0</v>
      </c>
      <c r="I83" s="59">
        <f t="shared" si="34"/>
        <v>0</v>
      </c>
      <c r="J83" s="59">
        <f t="shared" si="34"/>
        <v>0</v>
      </c>
      <c r="K83" s="59">
        <f t="shared" si="34"/>
        <v>0</v>
      </c>
      <c r="L83" s="59">
        <f t="shared" si="34"/>
        <v>0</v>
      </c>
      <c r="M83" s="59">
        <f t="shared" si="34"/>
        <v>0</v>
      </c>
      <c r="N83" s="59">
        <f t="shared" si="34"/>
        <v>0</v>
      </c>
      <c r="O83" s="59">
        <f t="shared" si="34"/>
        <v>0</v>
      </c>
      <c r="P83" s="59">
        <f t="shared" si="34"/>
        <v>0</v>
      </c>
      <c r="Q83" s="59">
        <f t="shared" si="34"/>
        <v>0</v>
      </c>
      <c r="R83" s="52">
        <f t="shared" si="36"/>
        <v>0</v>
      </c>
      <c r="S83" s="52">
        <f t="shared" si="37"/>
        <v>0</v>
      </c>
      <c r="T83" s="98"/>
      <c r="V83" s="9"/>
    </row>
    <row r="84" spans="1:22" ht="14.65" customHeight="1" x14ac:dyDescent="0.25">
      <c r="B84" s="29" t="str">
        <f>'6) Year 1 Budget'!B46</f>
        <v>Other</v>
      </c>
      <c r="C84" s="73"/>
      <c r="E84" s="75">
        <f>'6) Year 1 Budget'!E46</f>
        <v>0</v>
      </c>
      <c r="F84" s="59">
        <f t="shared" si="35"/>
        <v>0</v>
      </c>
      <c r="G84" s="59">
        <f t="shared" si="34"/>
        <v>0</v>
      </c>
      <c r="H84" s="59">
        <f t="shared" si="34"/>
        <v>0</v>
      </c>
      <c r="I84" s="59">
        <f t="shared" si="34"/>
        <v>0</v>
      </c>
      <c r="J84" s="59">
        <f t="shared" si="34"/>
        <v>0</v>
      </c>
      <c r="K84" s="59">
        <f t="shared" si="34"/>
        <v>0</v>
      </c>
      <c r="L84" s="59">
        <f t="shared" si="34"/>
        <v>0</v>
      </c>
      <c r="M84" s="59">
        <f t="shared" si="34"/>
        <v>0</v>
      </c>
      <c r="N84" s="59">
        <f t="shared" si="34"/>
        <v>0</v>
      </c>
      <c r="O84" s="59">
        <f t="shared" si="34"/>
        <v>0</v>
      </c>
      <c r="P84" s="59">
        <f t="shared" si="34"/>
        <v>0</v>
      </c>
      <c r="Q84" s="59">
        <f t="shared" si="34"/>
        <v>0</v>
      </c>
      <c r="R84" s="52">
        <f t="shared" si="36"/>
        <v>0</v>
      </c>
      <c r="S84" s="52">
        <f t="shared" si="37"/>
        <v>0</v>
      </c>
      <c r="T84" s="98"/>
      <c r="V84" s="9"/>
    </row>
    <row r="85" spans="1:22" x14ac:dyDescent="0.25">
      <c r="A85" s="39"/>
      <c r="B85" s="29"/>
      <c r="C85" s="39"/>
      <c r="D85" s="39"/>
      <c r="E85" s="26"/>
      <c r="F85" s="26"/>
      <c r="G85" s="26"/>
      <c r="H85" s="26"/>
      <c r="I85" s="26"/>
      <c r="J85" s="26"/>
      <c r="K85" s="26"/>
      <c r="L85" s="26"/>
      <c r="M85" s="26"/>
      <c r="N85" s="26"/>
      <c r="O85" s="26"/>
      <c r="P85" s="26"/>
      <c r="Q85" s="26"/>
      <c r="R85" s="26"/>
      <c r="S85" s="26"/>
      <c r="T85" s="26"/>
      <c r="V85" s="9"/>
    </row>
    <row r="86" spans="1:22" ht="15.75" thickBot="1" x14ac:dyDescent="0.3">
      <c r="B86" s="138" t="s">
        <v>121</v>
      </c>
      <c r="C86" s="18"/>
      <c r="D86" s="18"/>
      <c r="E86" s="149">
        <f t="shared" ref="E86:S86" si="38">SUM(E56:E60,E62:E70,E73:E77,E80:E84)</f>
        <v>0</v>
      </c>
      <c r="F86" s="149">
        <f t="shared" si="38"/>
        <v>0</v>
      </c>
      <c r="G86" s="149">
        <f t="shared" si="38"/>
        <v>0</v>
      </c>
      <c r="H86" s="149">
        <f t="shared" si="38"/>
        <v>0</v>
      </c>
      <c r="I86" s="149">
        <f t="shared" si="38"/>
        <v>0</v>
      </c>
      <c r="J86" s="149">
        <f t="shared" si="38"/>
        <v>0</v>
      </c>
      <c r="K86" s="149">
        <f t="shared" si="38"/>
        <v>0</v>
      </c>
      <c r="L86" s="149">
        <f t="shared" si="38"/>
        <v>0</v>
      </c>
      <c r="M86" s="149">
        <f t="shared" si="38"/>
        <v>0</v>
      </c>
      <c r="N86" s="149">
        <f t="shared" si="38"/>
        <v>0</v>
      </c>
      <c r="O86" s="149">
        <f t="shared" si="38"/>
        <v>0</v>
      </c>
      <c r="P86" s="149">
        <f t="shared" si="38"/>
        <v>0</v>
      </c>
      <c r="Q86" s="149">
        <f t="shared" si="38"/>
        <v>0</v>
      </c>
      <c r="R86" s="149">
        <f t="shared" si="38"/>
        <v>0</v>
      </c>
      <c r="S86" s="149">
        <f t="shared" si="38"/>
        <v>0</v>
      </c>
      <c r="T86" s="128"/>
      <c r="U86" s="18"/>
      <c r="V86" s="19"/>
    </row>
    <row r="87" spans="1:22" x14ac:dyDescent="0.25">
      <c r="B87" s="123"/>
      <c r="C87" s="6"/>
      <c r="D87" s="6"/>
      <c r="E87" s="124"/>
      <c r="F87" s="124"/>
      <c r="G87" s="124"/>
      <c r="H87" s="124"/>
      <c r="I87" s="124"/>
      <c r="J87" s="124"/>
      <c r="K87" s="124"/>
      <c r="L87" s="124"/>
      <c r="M87" s="124"/>
      <c r="N87" s="124"/>
      <c r="O87" s="124"/>
      <c r="P87" s="124"/>
      <c r="Q87" s="124"/>
      <c r="R87" s="124"/>
      <c r="S87" s="124"/>
      <c r="T87" s="124"/>
      <c r="U87" s="6"/>
      <c r="V87" s="7"/>
    </row>
    <row r="88" spans="1:22" x14ac:dyDescent="0.25">
      <c r="A88" s="39"/>
      <c r="B88" s="8"/>
      <c r="E88" s="242" t="s">
        <v>230</v>
      </c>
      <c r="F88" s="207"/>
      <c r="G88" s="244"/>
      <c r="H88" s="244"/>
      <c r="I88" s="244"/>
      <c r="J88" s="244"/>
      <c r="K88" s="244"/>
      <c r="L88" s="244"/>
      <c r="M88" s="244"/>
      <c r="N88" s="244"/>
      <c r="O88" s="244"/>
      <c r="P88" s="244"/>
      <c r="Q88" s="244"/>
      <c r="R88" s="244"/>
      <c r="S88" s="244"/>
      <c r="T88" s="16"/>
      <c r="V88" s="9"/>
    </row>
    <row r="89" spans="1:22" x14ac:dyDescent="0.25">
      <c r="A89" s="39"/>
      <c r="B89" s="8"/>
      <c r="E89" s="16"/>
      <c r="F89" s="16"/>
      <c r="G89" s="16"/>
      <c r="H89" s="16"/>
      <c r="I89" s="16"/>
      <c r="J89" s="16"/>
      <c r="K89" s="16"/>
      <c r="L89" s="16"/>
      <c r="M89" s="16"/>
      <c r="N89" s="16"/>
      <c r="O89" s="16"/>
      <c r="P89" s="16"/>
      <c r="Q89" s="16"/>
      <c r="R89" s="16"/>
      <c r="S89" s="16"/>
      <c r="T89" s="16"/>
      <c r="V89" s="9"/>
    </row>
    <row r="90" spans="1:22" x14ac:dyDescent="0.25">
      <c r="A90" s="39"/>
      <c r="B90" s="29"/>
      <c r="C90" s="39"/>
      <c r="D90" s="2"/>
      <c r="E90" s="76" t="str">
        <f>E10</f>
        <v>Year 1</v>
      </c>
      <c r="F90" s="76" t="str">
        <f t="shared" ref="F90:S90" si="39">F10</f>
        <v>Year 1</v>
      </c>
      <c r="G90" s="76" t="str">
        <f t="shared" si="39"/>
        <v>Year 1</v>
      </c>
      <c r="H90" s="76" t="str">
        <f t="shared" si="39"/>
        <v>Year 1</v>
      </c>
      <c r="I90" s="76" t="str">
        <f t="shared" si="39"/>
        <v>Year 1</v>
      </c>
      <c r="J90" s="76" t="str">
        <f t="shared" si="39"/>
        <v>Year 1</v>
      </c>
      <c r="K90" s="76" t="str">
        <f t="shared" si="39"/>
        <v>Year 1</v>
      </c>
      <c r="L90" s="76" t="str">
        <f t="shared" si="39"/>
        <v>Year 1</v>
      </c>
      <c r="M90" s="76" t="str">
        <f t="shared" si="39"/>
        <v>Year 1</v>
      </c>
      <c r="N90" s="76" t="str">
        <f t="shared" si="39"/>
        <v>Year 1</v>
      </c>
      <c r="O90" s="76" t="str">
        <f t="shared" si="39"/>
        <v>Year 1</v>
      </c>
      <c r="P90" s="76" t="str">
        <f t="shared" si="39"/>
        <v>Year 1</v>
      </c>
      <c r="Q90" s="76" t="str">
        <f t="shared" si="39"/>
        <v>Year 1</v>
      </c>
      <c r="R90" s="76" t="str">
        <f t="shared" si="39"/>
        <v>Year 1</v>
      </c>
      <c r="S90" s="76" t="str">
        <f t="shared" si="39"/>
        <v>Year 1</v>
      </c>
      <c r="T90" s="66"/>
      <c r="V90" s="9"/>
    </row>
    <row r="91" spans="1:22" x14ac:dyDescent="0.25">
      <c r="A91" s="39"/>
      <c r="B91" s="29"/>
      <c r="C91" s="39"/>
      <c r="D91" s="39"/>
      <c r="E91" s="77" t="str">
        <f>E11</f>
        <v>2024-25</v>
      </c>
      <c r="F91" s="77" t="str">
        <f t="shared" ref="F91:S91" si="40">F11</f>
        <v>2024-25</v>
      </c>
      <c r="G91" s="77" t="str">
        <f t="shared" si="40"/>
        <v>2024-25</v>
      </c>
      <c r="H91" s="77" t="str">
        <f t="shared" si="40"/>
        <v>2024-25</v>
      </c>
      <c r="I91" s="77" t="str">
        <f t="shared" si="40"/>
        <v>2024-25</v>
      </c>
      <c r="J91" s="77" t="str">
        <f t="shared" si="40"/>
        <v>2024-25</v>
      </c>
      <c r="K91" s="77" t="str">
        <f t="shared" si="40"/>
        <v>2024-25</v>
      </c>
      <c r="L91" s="77" t="str">
        <f t="shared" si="40"/>
        <v>2024-25</v>
      </c>
      <c r="M91" s="77" t="str">
        <f t="shared" si="40"/>
        <v>2024-25</v>
      </c>
      <c r="N91" s="77" t="str">
        <f t="shared" si="40"/>
        <v>2024-25</v>
      </c>
      <c r="O91" s="77" t="str">
        <f t="shared" si="40"/>
        <v>2024-25</v>
      </c>
      <c r="P91" s="77" t="str">
        <f t="shared" si="40"/>
        <v>2024-25</v>
      </c>
      <c r="Q91" s="77" t="str">
        <f t="shared" si="40"/>
        <v>2024-25</v>
      </c>
      <c r="R91" s="77" t="str">
        <f t="shared" si="40"/>
        <v>2024-25</v>
      </c>
      <c r="S91" s="77" t="str">
        <f t="shared" si="40"/>
        <v>2024-25</v>
      </c>
      <c r="T91" s="78"/>
      <c r="V91" s="9"/>
    </row>
    <row r="92" spans="1:22" x14ac:dyDescent="0.25">
      <c r="A92" s="39"/>
      <c r="B92" s="29"/>
      <c r="C92" s="39"/>
      <c r="D92" s="39"/>
      <c r="E92" s="77" t="str">
        <f>E12</f>
        <v>Total Budget</v>
      </c>
      <c r="F92" s="77" t="str">
        <f t="shared" ref="F92:S92" si="41">F12</f>
        <v>July</v>
      </c>
      <c r="G92" s="77" t="str">
        <f t="shared" si="41"/>
        <v>August</v>
      </c>
      <c r="H92" s="77" t="str">
        <f t="shared" si="41"/>
        <v>September</v>
      </c>
      <c r="I92" s="77" t="str">
        <f t="shared" si="41"/>
        <v>October</v>
      </c>
      <c r="J92" s="77" t="str">
        <f t="shared" si="41"/>
        <v>November</v>
      </c>
      <c r="K92" s="77" t="str">
        <f t="shared" si="41"/>
        <v>December</v>
      </c>
      <c r="L92" s="77" t="str">
        <f t="shared" si="41"/>
        <v>January</v>
      </c>
      <c r="M92" s="77" t="str">
        <f t="shared" si="41"/>
        <v>February</v>
      </c>
      <c r="N92" s="77" t="str">
        <f t="shared" si="41"/>
        <v>March</v>
      </c>
      <c r="O92" s="77" t="str">
        <f t="shared" si="41"/>
        <v>April</v>
      </c>
      <c r="P92" s="77" t="str">
        <f t="shared" si="41"/>
        <v>May</v>
      </c>
      <c r="Q92" s="77" t="str">
        <f t="shared" si="41"/>
        <v>June</v>
      </c>
      <c r="R92" s="77" t="str">
        <f t="shared" si="41"/>
        <v>Total</v>
      </c>
      <c r="S92" s="77" t="str">
        <f t="shared" si="41"/>
        <v>AR/AP</v>
      </c>
      <c r="T92" s="78"/>
      <c r="V92" s="9"/>
    </row>
    <row r="93" spans="1:22" x14ac:dyDescent="0.25">
      <c r="A93" s="39"/>
      <c r="B93" s="29"/>
      <c r="C93" s="39"/>
      <c r="D93" s="39"/>
      <c r="E93" s="78"/>
      <c r="F93" s="78"/>
      <c r="G93" s="78"/>
      <c r="H93" s="78"/>
      <c r="I93" s="78"/>
      <c r="J93" s="78"/>
      <c r="K93" s="78"/>
      <c r="L93" s="78"/>
      <c r="M93" s="78"/>
      <c r="N93" s="78"/>
      <c r="O93" s="78"/>
      <c r="P93" s="78"/>
      <c r="Q93" s="78"/>
      <c r="R93" s="78"/>
      <c r="S93" s="78"/>
      <c r="T93" s="78"/>
      <c r="V93" s="9"/>
    </row>
    <row r="94" spans="1:22" x14ac:dyDescent="0.25">
      <c r="A94" s="39"/>
      <c r="B94" s="25" t="s">
        <v>230</v>
      </c>
      <c r="C94" s="36"/>
      <c r="D94" s="39"/>
      <c r="E94" s="70"/>
      <c r="F94" s="46"/>
      <c r="G94" s="46"/>
      <c r="H94" s="46"/>
      <c r="I94" s="46"/>
      <c r="J94" s="46"/>
      <c r="K94" s="46"/>
      <c r="L94" s="46"/>
      <c r="M94" s="46"/>
      <c r="N94" s="46"/>
      <c r="O94" s="46"/>
      <c r="P94" s="46"/>
      <c r="Q94" s="46"/>
      <c r="R94" s="46"/>
      <c r="S94" s="46"/>
      <c r="T94" s="41" t="s">
        <v>105</v>
      </c>
      <c r="V94" s="9"/>
    </row>
    <row r="95" spans="1:22" x14ac:dyDescent="0.25">
      <c r="A95" s="39"/>
      <c r="B95" s="24" t="str">
        <f>'[1]5) Year 1-5 Staff Assumptions'!B51</f>
        <v>Principal/School Leader</v>
      </c>
      <c r="C95" s="79"/>
      <c r="D95" s="39"/>
      <c r="E95" s="75">
        <f>'6) Year 1 Budget'!E57</f>
        <v>0</v>
      </c>
      <c r="F95" s="59">
        <f>$E95/12</f>
        <v>0</v>
      </c>
      <c r="G95" s="59">
        <f t="shared" ref="G95:Q99" si="42">$E95/12</f>
        <v>0</v>
      </c>
      <c r="H95" s="59">
        <f t="shared" si="42"/>
        <v>0</v>
      </c>
      <c r="I95" s="59">
        <f t="shared" si="42"/>
        <v>0</v>
      </c>
      <c r="J95" s="59">
        <f t="shared" si="42"/>
        <v>0</v>
      </c>
      <c r="K95" s="59">
        <f t="shared" si="42"/>
        <v>0</v>
      </c>
      <c r="L95" s="59">
        <f t="shared" si="42"/>
        <v>0</v>
      </c>
      <c r="M95" s="59">
        <f t="shared" si="42"/>
        <v>0</v>
      </c>
      <c r="N95" s="59">
        <f t="shared" si="42"/>
        <v>0</v>
      </c>
      <c r="O95" s="59">
        <f t="shared" si="42"/>
        <v>0</v>
      </c>
      <c r="P95" s="59">
        <f t="shared" si="42"/>
        <v>0</v>
      </c>
      <c r="Q95" s="59">
        <f t="shared" si="42"/>
        <v>0</v>
      </c>
      <c r="R95" s="52">
        <f t="shared" ref="R95" si="43">SUM(F95:Q95)</f>
        <v>0</v>
      </c>
      <c r="S95" s="52">
        <f t="shared" ref="S95" si="44">E95-R95</f>
        <v>0</v>
      </c>
      <c r="T95" s="99"/>
      <c r="V95" s="9"/>
    </row>
    <row r="96" spans="1:22" x14ac:dyDescent="0.25">
      <c r="A96" s="39"/>
      <c r="B96" s="24" t="str">
        <f>'[1]5) Year 1-5 Staff Assumptions'!B52</f>
        <v>Assistant Principal</v>
      </c>
      <c r="C96" s="79"/>
      <c r="E96" s="75">
        <f>'6) Year 1 Budget'!E58</f>
        <v>0</v>
      </c>
      <c r="F96" s="59">
        <f t="shared" ref="F96:F99" si="45">$E96/12</f>
        <v>0</v>
      </c>
      <c r="G96" s="59">
        <f t="shared" si="42"/>
        <v>0</v>
      </c>
      <c r="H96" s="59">
        <f t="shared" si="42"/>
        <v>0</v>
      </c>
      <c r="I96" s="59">
        <f t="shared" si="42"/>
        <v>0</v>
      </c>
      <c r="J96" s="59">
        <f t="shared" si="42"/>
        <v>0</v>
      </c>
      <c r="K96" s="59">
        <f t="shared" si="42"/>
        <v>0</v>
      </c>
      <c r="L96" s="59">
        <f t="shared" si="42"/>
        <v>0</v>
      </c>
      <c r="M96" s="59">
        <f t="shared" si="42"/>
        <v>0</v>
      </c>
      <c r="N96" s="59">
        <f t="shared" si="42"/>
        <v>0</v>
      </c>
      <c r="O96" s="59">
        <f t="shared" si="42"/>
        <v>0</v>
      </c>
      <c r="P96" s="59">
        <f t="shared" si="42"/>
        <v>0</v>
      </c>
      <c r="Q96" s="59">
        <f t="shared" si="42"/>
        <v>0</v>
      </c>
      <c r="R96" s="52">
        <f t="shared" ref="R96:R99" si="46">SUM(F96:Q96)</f>
        <v>0</v>
      </c>
      <c r="S96" s="52">
        <f t="shared" ref="S96:S99" si="47">E96-R96</f>
        <v>0</v>
      </c>
      <c r="T96" s="99"/>
      <c r="V96" s="9"/>
    </row>
    <row r="97" spans="1:22" x14ac:dyDescent="0.25">
      <c r="A97" s="39"/>
      <c r="B97" s="24" t="str">
        <f>'[1]5) Year 1-5 Staff Assumptions'!B53</f>
        <v>Special Education Coordinator</v>
      </c>
      <c r="C97" s="79"/>
      <c r="E97" s="75">
        <f>'6) Year 1 Budget'!E59</f>
        <v>0</v>
      </c>
      <c r="F97" s="59">
        <f t="shared" si="45"/>
        <v>0</v>
      </c>
      <c r="G97" s="59">
        <f t="shared" si="42"/>
        <v>0</v>
      </c>
      <c r="H97" s="59">
        <f t="shared" si="42"/>
        <v>0</v>
      </c>
      <c r="I97" s="59">
        <f t="shared" si="42"/>
        <v>0</v>
      </c>
      <c r="J97" s="59">
        <f t="shared" si="42"/>
        <v>0</v>
      </c>
      <c r="K97" s="59">
        <f t="shared" si="42"/>
        <v>0</v>
      </c>
      <c r="L97" s="59">
        <f t="shared" si="42"/>
        <v>0</v>
      </c>
      <c r="M97" s="59">
        <f t="shared" si="42"/>
        <v>0</v>
      </c>
      <c r="N97" s="59">
        <f t="shared" si="42"/>
        <v>0</v>
      </c>
      <c r="O97" s="59">
        <f t="shared" si="42"/>
        <v>0</v>
      </c>
      <c r="P97" s="59">
        <f t="shared" si="42"/>
        <v>0</v>
      </c>
      <c r="Q97" s="59">
        <f t="shared" si="42"/>
        <v>0</v>
      </c>
      <c r="R97" s="52">
        <f t="shared" si="46"/>
        <v>0</v>
      </c>
      <c r="S97" s="52">
        <f t="shared" si="47"/>
        <v>0</v>
      </c>
      <c r="T97" s="99"/>
      <c r="V97" s="9"/>
    </row>
    <row r="98" spans="1:22" x14ac:dyDescent="0.25">
      <c r="A98" s="39"/>
      <c r="B98" s="24" t="str">
        <f>'[1]5) Year 1-5 Staff Assumptions'!B54</f>
        <v>Deans, Directors</v>
      </c>
      <c r="C98" s="79"/>
      <c r="E98" s="75">
        <f>'6) Year 1 Budget'!E60</f>
        <v>0</v>
      </c>
      <c r="F98" s="59">
        <f t="shared" si="45"/>
        <v>0</v>
      </c>
      <c r="G98" s="59">
        <f t="shared" si="42"/>
        <v>0</v>
      </c>
      <c r="H98" s="59">
        <f t="shared" si="42"/>
        <v>0</v>
      </c>
      <c r="I98" s="59">
        <f t="shared" si="42"/>
        <v>0</v>
      </c>
      <c r="J98" s="59">
        <f t="shared" si="42"/>
        <v>0</v>
      </c>
      <c r="K98" s="59">
        <f t="shared" si="42"/>
        <v>0</v>
      </c>
      <c r="L98" s="59">
        <f t="shared" si="42"/>
        <v>0</v>
      </c>
      <c r="M98" s="59">
        <f t="shared" si="42"/>
        <v>0</v>
      </c>
      <c r="N98" s="59">
        <f t="shared" si="42"/>
        <v>0</v>
      </c>
      <c r="O98" s="59">
        <f t="shared" si="42"/>
        <v>0</v>
      </c>
      <c r="P98" s="59">
        <f t="shared" si="42"/>
        <v>0</v>
      </c>
      <c r="Q98" s="59">
        <f t="shared" si="42"/>
        <v>0</v>
      </c>
      <c r="R98" s="52">
        <f t="shared" si="46"/>
        <v>0</v>
      </c>
      <c r="S98" s="52">
        <f t="shared" si="47"/>
        <v>0</v>
      </c>
      <c r="T98" s="99"/>
      <c r="V98" s="9"/>
    </row>
    <row r="99" spans="1:22" x14ac:dyDescent="0.25">
      <c r="A99" s="39"/>
      <c r="B99" s="24" t="str">
        <f>'[1]5) Year 1-5 Staff Assumptions'!B55</f>
        <v>Other (Specify in Assumptions)</v>
      </c>
      <c r="C99" s="79"/>
      <c r="E99" s="75">
        <f>'6) Year 1 Budget'!E61</f>
        <v>0</v>
      </c>
      <c r="F99" s="59">
        <f t="shared" si="45"/>
        <v>0</v>
      </c>
      <c r="G99" s="59">
        <f t="shared" si="42"/>
        <v>0</v>
      </c>
      <c r="H99" s="59">
        <f t="shared" si="42"/>
        <v>0</v>
      </c>
      <c r="I99" s="59">
        <f t="shared" si="42"/>
        <v>0</v>
      </c>
      <c r="J99" s="59">
        <f t="shared" si="42"/>
        <v>0</v>
      </c>
      <c r="K99" s="59">
        <f t="shared" si="42"/>
        <v>0</v>
      </c>
      <c r="L99" s="59">
        <f t="shared" si="42"/>
        <v>0</v>
      </c>
      <c r="M99" s="59">
        <f t="shared" si="42"/>
        <v>0</v>
      </c>
      <c r="N99" s="59">
        <f t="shared" si="42"/>
        <v>0</v>
      </c>
      <c r="O99" s="59">
        <f t="shared" si="42"/>
        <v>0</v>
      </c>
      <c r="P99" s="59">
        <f t="shared" si="42"/>
        <v>0</v>
      </c>
      <c r="Q99" s="59">
        <f t="shared" si="42"/>
        <v>0</v>
      </c>
      <c r="R99" s="52">
        <f t="shared" si="46"/>
        <v>0</v>
      </c>
      <c r="S99" s="52">
        <f t="shared" si="47"/>
        <v>0</v>
      </c>
      <c r="T99" s="99"/>
      <c r="V99" s="9"/>
    </row>
    <row r="100" spans="1:22" ht="30" x14ac:dyDescent="0.25">
      <c r="A100" s="39"/>
      <c r="B100" s="25" t="str">
        <f>'[1]5) Year 1-5 Staff Assumptions'!B56</f>
        <v>Total Administrative Compensation</v>
      </c>
      <c r="C100" s="53"/>
      <c r="D100" s="80"/>
      <c r="E100" s="54">
        <f>'6) Year 1 Budget'!E62</f>
        <v>0</v>
      </c>
      <c r="F100" s="84">
        <f>SUM(F95:F99)</f>
        <v>0</v>
      </c>
      <c r="G100" s="84">
        <f t="shared" ref="G100:S100" si="48">SUM(G95:G99)</f>
        <v>0</v>
      </c>
      <c r="H100" s="84">
        <f t="shared" si="48"/>
        <v>0</v>
      </c>
      <c r="I100" s="84">
        <f t="shared" si="48"/>
        <v>0</v>
      </c>
      <c r="J100" s="84">
        <f t="shared" si="48"/>
        <v>0</v>
      </c>
      <c r="K100" s="84">
        <f t="shared" si="48"/>
        <v>0</v>
      </c>
      <c r="L100" s="84">
        <f t="shared" si="48"/>
        <v>0</v>
      </c>
      <c r="M100" s="84">
        <f t="shared" si="48"/>
        <v>0</v>
      </c>
      <c r="N100" s="84">
        <f t="shared" si="48"/>
        <v>0</v>
      </c>
      <c r="O100" s="84">
        <f t="shared" si="48"/>
        <v>0</v>
      </c>
      <c r="P100" s="84">
        <f t="shared" si="48"/>
        <v>0</v>
      </c>
      <c r="Q100" s="84">
        <f t="shared" si="48"/>
        <v>0</v>
      </c>
      <c r="R100" s="84">
        <f t="shared" si="48"/>
        <v>0</v>
      </c>
      <c r="S100" s="84">
        <f t="shared" si="48"/>
        <v>0</v>
      </c>
      <c r="T100" s="109"/>
      <c r="V100" s="9"/>
    </row>
    <row r="101" spans="1:22" x14ac:dyDescent="0.25">
      <c r="A101" s="39"/>
      <c r="B101" s="24"/>
      <c r="C101" s="79"/>
      <c r="E101" s="70"/>
      <c r="F101" s="85"/>
      <c r="G101" s="85"/>
      <c r="H101" s="85"/>
      <c r="I101" s="85"/>
      <c r="J101" s="85"/>
      <c r="K101" s="85"/>
      <c r="L101" s="85"/>
      <c r="M101" s="85"/>
      <c r="N101" s="85"/>
      <c r="O101" s="85"/>
      <c r="P101" s="85"/>
      <c r="Q101" s="85"/>
      <c r="R101" s="70"/>
      <c r="S101" s="70"/>
      <c r="T101" s="110"/>
      <c r="V101" s="9"/>
    </row>
    <row r="102" spans="1:22" x14ac:dyDescent="0.25">
      <c r="A102" s="39"/>
      <c r="B102" s="24" t="str">
        <f>'[1]5) Year 1-5 Staff Assumptions'!B58</f>
        <v>Instructional Staff</v>
      </c>
      <c r="C102" s="79"/>
      <c r="D102" s="79"/>
      <c r="E102" s="79"/>
      <c r="F102" s="86"/>
      <c r="G102" s="86"/>
      <c r="H102" s="86"/>
      <c r="I102" s="86"/>
      <c r="J102" s="86"/>
      <c r="K102" s="86"/>
      <c r="L102" s="86"/>
      <c r="M102" s="86"/>
      <c r="N102" s="86"/>
      <c r="O102" s="86"/>
      <c r="P102" s="86"/>
      <c r="Q102" s="86"/>
      <c r="R102" s="79"/>
      <c r="S102" s="79"/>
      <c r="T102" s="111"/>
      <c r="V102" s="9"/>
    </row>
    <row r="103" spans="1:22" x14ac:dyDescent="0.25">
      <c r="A103" s="39"/>
      <c r="B103" s="24" t="str">
        <f>'[1]5) Year 1-5 Staff Assumptions'!B59</f>
        <v>Teachers</v>
      </c>
      <c r="C103" s="79"/>
      <c r="E103" s="75">
        <f>'6) Year 1 Budget'!E65</f>
        <v>0</v>
      </c>
      <c r="F103" s="59">
        <f>$E103/12</f>
        <v>0</v>
      </c>
      <c r="G103" s="59">
        <f t="shared" ref="G103:Q107" si="49">$E103/12</f>
        <v>0</v>
      </c>
      <c r="H103" s="59">
        <f t="shared" si="49"/>
        <v>0</v>
      </c>
      <c r="I103" s="59">
        <f t="shared" si="49"/>
        <v>0</v>
      </c>
      <c r="J103" s="59">
        <f t="shared" si="49"/>
        <v>0</v>
      </c>
      <c r="K103" s="59">
        <f t="shared" si="49"/>
        <v>0</v>
      </c>
      <c r="L103" s="59">
        <f t="shared" si="49"/>
        <v>0</v>
      </c>
      <c r="M103" s="59">
        <f t="shared" si="49"/>
        <v>0</v>
      </c>
      <c r="N103" s="59">
        <f t="shared" si="49"/>
        <v>0</v>
      </c>
      <c r="O103" s="59">
        <f t="shared" si="49"/>
        <v>0</v>
      </c>
      <c r="P103" s="59">
        <f t="shared" si="49"/>
        <v>0</v>
      </c>
      <c r="Q103" s="59">
        <f t="shared" si="49"/>
        <v>0</v>
      </c>
      <c r="R103" s="52">
        <f t="shared" ref="R103" si="50">SUM(F103:Q103)</f>
        <v>0</v>
      </c>
      <c r="S103" s="52">
        <f t="shared" ref="S103" si="51">E103-R103</f>
        <v>0</v>
      </c>
      <c r="T103" s="99"/>
      <c r="V103" s="9"/>
    </row>
    <row r="104" spans="1:22" x14ac:dyDescent="0.25">
      <c r="A104" s="39"/>
      <c r="B104" s="24" t="str">
        <f>'[1]5) Year 1-5 Staff Assumptions'!B60</f>
        <v>Special Education Teachers</v>
      </c>
      <c r="C104" s="79"/>
      <c r="E104" s="75">
        <f>'6) Year 1 Budget'!E66</f>
        <v>0</v>
      </c>
      <c r="F104" s="59">
        <f t="shared" ref="F104:F107" si="52">$E104/12</f>
        <v>0</v>
      </c>
      <c r="G104" s="59">
        <f t="shared" si="49"/>
        <v>0</v>
      </c>
      <c r="H104" s="59">
        <f t="shared" si="49"/>
        <v>0</v>
      </c>
      <c r="I104" s="59">
        <f t="shared" si="49"/>
        <v>0</v>
      </c>
      <c r="J104" s="59">
        <f t="shared" si="49"/>
        <v>0</v>
      </c>
      <c r="K104" s="59">
        <f t="shared" si="49"/>
        <v>0</v>
      </c>
      <c r="L104" s="59">
        <f t="shared" si="49"/>
        <v>0</v>
      </c>
      <c r="M104" s="59">
        <f t="shared" si="49"/>
        <v>0</v>
      </c>
      <c r="N104" s="59">
        <f t="shared" si="49"/>
        <v>0</v>
      </c>
      <c r="O104" s="59">
        <f t="shared" si="49"/>
        <v>0</v>
      </c>
      <c r="P104" s="59">
        <f t="shared" si="49"/>
        <v>0</v>
      </c>
      <c r="Q104" s="59">
        <f t="shared" si="49"/>
        <v>0</v>
      </c>
      <c r="R104" s="52">
        <f t="shared" ref="R104:R107" si="53">SUM(F104:Q104)</f>
        <v>0</v>
      </c>
      <c r="S104" s="52">
        <f t="shared" ref="S104:S107" si="54">E104-R104</f>
        <v>0</v>
      </c>
      <c r="T104" s="99"/>
      <c r="V104" s="9"/>
    </row>
    <row r="105" spans="1:22" x14ac:dyDescent="0.25">
      <c r="A105" s="39"/>
      <c r="B105" s="24" t="str">
        <f>'[1]5) Year 1-5 Staff Assumptions'!B61</f>
        <v>Eduacational Assistants/Aides</v>
      </c>
      <c r="C105" s="79"/>
      <c r="E105" s="75">
        <f>'6) Year 1 Budget'!E67</f>
        <v>0</v>
      </c>
      <c r="F105" s="59">
        <f t="shared" si="52"/>
        <v>0</v>
      </c>
      <c r="G105" s="59">
        <f t="shared" si="49"/>
        <v>0</v>
      </c>
      <c r="H105" s="59">
        <f t="shared" si="49"/>
        <v>0</v>
      </c>
      <c r="I105" s="59">
        <f t="shared" si="49"/>
        <v>0</v>
      </c>
      <c r="J105" s="59">
        <f t="shared" si="49"/>
        <v>0</v>
      </c>
      <c r="K105" s="59">
        <f t="shared" si="49"/>
        <v>0</v>
      </c>
      <c r="L105" s="59">
        <f t="shared" si="49"/>
        <v>0</v>
      </c>
      <c r="M105" s="59">
        <f t="shared" si="49"/>
        <v>0</v>
      </c>
      <c r="N105" s="59">
        <f t="shared" si="49"/>
        <v>0</v>
      </c>
      <c r="O105" s="59">
        <f t="shared" si="49"/>
        <v>0</v>
      </c>
      <c r="P105" s="59">
        <f t="shared" si="49"/>
        <v>0</v>
      </c>
      <c r="Q105" s="59">
        <f t="shared" si="49"/>
        <v>0</v>
      </c>
      <c r="R105" s="52">
        <f t="shared" si="53"/>
        <v>0</v>
      </c>
      <c r="S105" s="52">
        <f t="shared" si="54"/>
        <v>0</v>
      </c>
      <c r="T105" s="99"/>
      <c r="V105" s="9"/>
    </row>
    <row r="106" spans="1:22" x14ac:dyDescent="0.25">
      <c r="A106" s="39"/>
      <c r="B106" s="24" t="str">
        <f>'[1]5) Year 1-5 Staff Assumptions'!B62</f>
        <v>Elective Teachers</v>
      </c>
      <c r="C106" s="79"/>
      <c r="E106" s="75">
        <f>'6) Year 1 Budget'!E68</f>
        <v>0</v>
      </c>
      <c r="F106" s="59">
        <f t="shared" si="52"/>
        <v>0</v>
      </c>
      <c r="G106" s="59">
        <f t="shared" si="49"/>
        <v>0</v>
      </c>
      <c r="H106" s="59">
        <f t="shared" si="49"/>
        <v>0</v>
      </c>
      <c r="I106" s="59">
        <f t="shared" si="49"/>
        <v>0</v>
      </c>
      <c r="J106" s="59">
        <f t="shared" si="49"/>
        <v>0</v>
      </c>
      <c r="K106" s="59">
        <f t="shared" si="49"/>
        <v>0</v>
      </c>
      <c r="L106" s="59">
        <f t="shared" si="49"/>
        <v>0</v>
      </c>
      <c r="M106" s="59">
        <f t="shared" si="49"/>
        <v>0</v>
      </c>
      <c r="N106" s="59">
        <f t="shared" si="49"/>
        <v>0</v>
      </c>
      <c r="O106" s="59">
        <f t="shared" si="49"/>
        <v>0</v>
      </c>
      <c r="P106" s="59">
        <f t="shared" si="49"/>
        <v>0</v>
      </c>
      <c r="Q106" s="59">
        <f t="shared" si="49"/>
        <v>0</v>
      </c>
      <c r="R106" s="52">
        <f t="shared" si="53"/>
        <v>0</v>
      </c>
      <c r="S106" s="52">
        <f t="shared" si="54"/>
        <v>0</v>
      </c>
      <c r="T106" s="99"/>
      <c r="V106" s="9"/>
    </row>
    <row r="107" spans="1:22" x14ac:dyDescent="0.25">
      <c r="A107" s="39"/>
      <c r="B107" s="24" t="str">
        <f>'[1]5) Year 1-5 Staff Assumptions'!B63</f>
        <v>Other (Specify in Assumptions)</v>
      </c>
      <c r="C107" s="79"/>
      <c r="E107" s="75">
        <f>'6) Year 1 Budget'!E69</f>
        <v>0</v>
      </c>
      <c r="F107" s="59">
        <f t="shared" si="52"/>
        <v>0</v>
      </c>
      <c r="G107" s="59">
        <f t="shared" si="49"/>
        <v>0</v>
      </c>
      <c r="H107" s="59">
        <f t="shared" si="49"/>
        <v>0</v>
      </c>
      <c r="I107" s="59">
        <f t="shared" si="49"/>
        <v>0</v>
      </c>
      <c r="J107" s="59">
        <f t="shared" si="49"/>
        <v>0</v>
      </c>
      <c r="K107" s="59">
        <f t="shared" si="49"/>
        <v>0</v>
      </c>
      <c r="L107" s="59">
        <f t="shared" si="49"/>
        <v>0</v>
      </c>
      <c r="M107" s="59">
        <f t="shared" si="49"/>
        <v>0</v>
      </c>
      <c r="N107" s="59">
        <f t="shared" si="49"/>
        <v>0</v>
      </c>
      <c r="O107" s="59">
        <f t="shared" si="49"/>
        <v>0</v>
      </c>
      <c r="P107" s="59">
        <f t="shared" si="49"/>
        <v>0</v>
      </c>
      <c r="Q107" s="59">
        <f t="shared" si="49"/>
        <v>0</v>
      </c>
      <c r="R107" s="52">
        <f t="shared" si="53"/>
        <v>0</v>
      </c>
      <c r="S107" s="52">
        <f t="shared" si="54"/>
        <v>0</v>
      </c>
      <c r="T107" s="99"/>
      <c r="V107" s="9"/>
    </row>
    <row r="108" spans="1:22" x14ac:dyDescent="0.25">
      <c r="A108" s="39"/>
      <c r="B108" s="25" t="str">
        <f>'[1]5) Year 1-5 Staff Assumptions'!B64</f>
        <v>Total Instructional Compensation</v>
      </c>
      <c r="C108" s="53"/>
      <c r="D108" s="80"/>
      <c r="E108" s="54">
        <f>'6) Year 1 Budget'!E70</f>
        <v>0</v>
      </c>
      <c r="F108" s="84">
        <f>SUM(F103:F107)</f>
        <v>0</v>
      </c>
      <c r="G108" s="84">
        <f t="shared" ref="G108:S108" si="55">SUM(G103:G107)</f>
        <v>0</v>
      </c>
      <c r="H108" s="84">
        <f t="shared" si="55"/>
        <v>0</v>
      </c>
      <c r="I108" s="84">
        <f t="shared" si="55"/>
        <v>0</v>
      </c>
      <c r="J108" s="84">
        <f t="shared" si="55"/>
        <v>0</v>
      </c>
      <c r="K108" s="84">
        <f t="shared" si="55"/>
        <v>0</v>
      </c>
      <c r="L108" s="84">
        <f t="shared" si="55"/>
        <v>0</v>
      </c>
      <c r="M108" s="84">
        <f t="shared" si="55"/>
        <v>0</v>
      </c>
      <c r="N108" s="84">
        <f t="shared" si="55"/>
        <v>0</v>
      </c>
      <c r="O108" s="84">
        <f t="shared" si="55"/>
        <v>0</v>
      </c>
      <c r="P108" s="84">
        <f t="shared" si="55"/>
        <v>0</v>
      </c>
      <c r="Q108" s="84">
        <f t="shared" si="55"/>
        <v>0</v>
      </c>
      <c r="R108" s="84">
        <f t="shared" si="55"/>
        <v>0</v>
      </c>
      <c r="S108" s="84">
        <f t="shared" si="55"/>
        <v>0</v>
      </c>
      <c r="T108" s="109"/>
      <c r="V108" s="9"/>
    </row>
    <row r="109" spans="1:22" x14ac:dyDescent="0.25">
      <c r="A109" s="39"/>
      <c r="B109" s="24"/>
      <c r="C109" s="79"/>
      <c r="E109" s="70"/>
      <c r="F109" s="85"/>
      <c r="G109" s="85"/>
      <c r="H109" s="85"/>
      <c r="I109" s="85"/>
      <c r="J109" s="85"/>
      <c r="K109" s="85"/>
      <c r="L109" s="85"/>
      <c r="M109" s="85"/>
      <c r="N109" s="85"/>
      <c r="O109" s="85"/>
      <c r="P109" s="85"/>
      <c r="Q109" s="85"/>
      <c r="R109" s="70"/>
      <c r="S109" s="70"/>
      <c r="T109" s="110"/>
      <c r="V109" s="9"/>
    </row>
    <row r="110" spans="1:22" x14ac:dyDescent="0.25">
      <c r="A110" s="39"/>
      <c r="B110" s="24" t="str">
        <f>'[1]5) Year 1-5 Staff Assumptions'!B66</f>
        <v>Non-Instructional Staff</v>
      </c>
      <c r="C110" s="79"/>
      <c r="D110" s="79"/>
      <c r="E110" s="79"/>
      <c r="F110" s="86"/>
      <c r="G110" s="86"/>
      <c r="H110" s="86"/>
      <c r="I110" s="86"/>
      <c r="J110" s="86"/>
      <c r="K110" s="86"/>
      <c r="L110" s="86"/>
      <c r="M110" s="86"/>
      <c r="N110" s="86"/>
      <c r="O110" s="86"/>
      <c r="P110" s="86"/>
      <c r="Q110" s="86"/>
      <c r="R110" s="79"/>
      <c r="S110" s="79"/>
      <c r="T110" s="111"/>
      <c r="V110" s="9"/>
    </row>
    <row r="111" spans="1:22" x14ac:dyDescent="0.25">
      <c r="A111" s="39"/>
      <c r="B111" s="24" t="str">
        <f>'[1]5) Year 1-5 Staff Assumptions'!B67</f>
        <v>Clerical Staff</v>
      </c>
      <c r="C111" s="79"/>
      <c r="D111" s="39"/>
      <c r="E111" s="75">
        <f>'6) Year 1 Budget'!E73</f>
        <v>0</v>
      </c>
      <c r="F111" s="59">
        <f>$E111/12</f>
        <v>0</v>
      </c>
      <c r="G111" s="59">
        <f t="shared" ref="G111:Q115" si="56">$E111/12</f>
        <v>0</v>
      </c>
      <c r="H111" s="59">
        <f t="shared" si="56"/>
        <v>0</v>
      </c>
      <c r="I111" s="59">
        <f t="shared" si="56"/>
        <v>0</v>
      </c>
      <c r="J111" s="59">
        <f t="shared" si="56"/>
        <v>0</v>
      </c>
      <c r="K111" s="59">
        <f t="shared" si="56"/>
        <v>0</v>
      </c>
      <c r="L111" s="59">
        <f t="shared" si="56"/>
        <v>0</v>
      </c>
      <c r="M111" s="59">
        <f t="shared" si="56"/>
        <v>0</v>
      </c>
      <c r="N111" s="59">
        <f t="shared" si="56"/>
        <v>0</v>
      </c>
      <c r="O111" s="59">
        <f t="shared" si="56"/>
        <v>0</v>
      </c>
      <c r="P111" s="59">
        <f t="shared" si="56"/>
        <v>0</v>
      </c>
      <c r="Q111" s="59">
        <f t="shared" si="56"/>
        <v>0</v>
      </c>
      <c r="R111" s="52">
        <f t="shared" ref="R111:R115" si="57">SUM(F111:Q111)</f>
        <v>0</v>
      </c>
      <c r="S111" s="52">
        <f t="shared" ref="S111:S115" si="58">E111-R111</f>
        <v>0</v>
      </c>
      <c r="T111" s="99"/>
      <c r="V111" s="9"/>
    </row>
    <row r="112" spans="1:22" x14ac:dyDescent="0.25">
      <c r="A112" s="39"/>
      <c r="B112" s="24" t="str">
        <f>'[1]5) Year 1-5 Staff Assumptions'!B68</f>
        <v>Custodial Staff</v>
      </c>
      <c r="C112" s="79"/>
      <c r="D112" s="39"/>
      <c r="E112" s="75">
        <f>'6) Year 1 Budget'!E74</f>
        <v>0</v>
      </c>
      <c r="F112" s="59">
        <f t="shared" ref="F112:F115" si="59">$E112/12</f>
        <v>0</v>
      </c>
      <c r="G112" s="59">
        <f t="shared" si="56"/>
        <v>0</v>
      </c>
      <c r="H112" s="59">
        <f t="shared" si="56"/>
        <v>0</v>
      </c>
      <c r="I112" s="59">
        <f t="shared" si="56"/>
        <v>0</v>
      </c>
      <c r="J112" s="59">
        <f t="shared" si="56"/>
        <v>0</v>
      </c>
      <c r="K112" s="59">
        <f t="shared" si="56"/>
        <v>0</v>
      </c>
      <c r="L112" s="59">
        <f t="shared" si="56"/>
        <v>0</v>
      </c>
      <c r="M112" s="59">
        <f t="shared" si="56"/>
        <v>0</v>
      </c>
      <c r="N112" s="59">
        <f t="shared" si="56"/>
        <v>0</v>
      </c>
      <c r="O112" s="59">
        <f t="shared" si="56"/>
        <v>0</v>
      </c>
      <c r="P112" s="59">
        <f t="shared" si="56"/>
        <v>0</v>
      </c>
      <c r="Q112" s="59">
        <f t="shared" si="56"/>
        <v>0</v>
      </c>
      <c r="R112" s="52">
        <f t="shared" si="57"/>
        <v>0</v>
      </c>
      <c r="S112" s="52">
        <f t="shared" si="58"/>
        <v>0</v>
      </c>
      <c r="T112" s="99"/>
      <c r="V112" s="9"/>
    </row>
    <row r="113" spans="1:22" x14ac:dyDescent="0.25">
      <c r="A113" s="39"/>
      <c r="B113" s="24" t="str">
        <f>'[1]5) Year 1-5 Staff Assumptions'!B69</f>
        <v>Operations</v>
      </c>
      <c r="C113" s="79"/>
      <c r="D113" s="39"/>
      <c r="E113" s="75">
        <f>'6) Year 1 Budget'!E75</f>
        <v>0</v>
      </c>
      <c r="F113" s="59">
        <f t="shared" si="59"/>
        <v>0</v>
      </c>
      <c r="G113" s="59">
        <f t="shared" si="56"/>
        <v>0</v>
      </c>
      <c r="H113" s="59">
        <f t="shared" si="56"/>
        <v>0</v>
      </c>
      <c r="I113" s="59">
        <f t="shared" si="56"/>
        <v>0</v>
      </c>
      <c r="J113" s="59">
        <f t="shared" si="56"/>
        <v>0</v>
      </c>
      <c r="K113" s="59">
        <f t="shared" si="56"/>
        <v>0</v>
      </c>
      <c r="L113" s="59">
        <f t="shared" si="56"/>
        <v>0</v>
      </c>
      <c r="M113" s="59">
        <f t="shared" si="56"/>
        <v>0</v>
      </c>
      <c r="N113" s="59">
        <f t="shared" si="56"/>
        <v>0</v>
      </c>
      <c r="O113" s="59">
        <f t="shared" si="56"/>
        <v>0</v>
      </c>
      <c r="P113" s="59">
        <f t="shared" si="56"/>
        <v>0</v>
      </c>
      <c r="Q113" s="59">
        <f t="shared" si="56"/>
        <v>0</v>
      </c>
      <c r="R113" s="52">
        <f t="shared" si="57"/>
        <v>0</v>
      </c>
      <c r="S113" s="52">
        <f t="shared" si="58"/>
        <v>0</v>
      </c>
      <c r="T113" s="99"/>
      <c r="V113" s="9"/>
    </row>
    <row r="114" spans="1:22" x14ac:dyDescent="0.25">
      <c r="A114" s="39"/>
      <c r="B114" s="24" t="str">
        <f>'[1]5) Year 1-5 Staff Assumptions'!B70</f>
        <v>Social Workers/Counseling</v>
      </c>
      <c r="C114" s="79"/>
      <c r="D114" s="39"/>
      <c r="E114" s="75">
        <f>'6) Year 1 Budget'!E76</f>
        <v>0</v>
      </c>
      <c r="F114" s="59">
        <f t="shared" si="59"/>
        <v>0</v>
      </c>
      <c r="G114" s="59">
        <f t="shared" si="56"/>
        <v>0</v>
      </c>
      <c r="H114" s="59">
        <f t="shared" si="56"/>
        <v>0</v>
      </c>
      <c r="I114" s="59">
        <f t="shared" si="56"/>
        <v>0</v>
      </c>
      <c r="J114" s="59">
        <f t="shared" si="56"/>
        <v>0</v>
      </c>
      <c r="K114" s="59">
        <f t="shared" si="56"/>
        <v>0</v>
      </c>
      <c r="L114" s="59">
        <f t="shared" si="56"/>
        <v>0</v>
      </c>
      <c r="M114" s="59">
        <f t="shared" si="56"/>
        <v>0</v>
      </c>
      <c r="N114" s="59">
        <f t="shared" si="56"/>
        <v>0</v>
      </c>
      <c r="O114" s="59">
        <f t="shared" si="56"/>
        <v>0</v>
      </c>
      <c r="P114" s="59">
        <f t="shared" si="56"/>
        <v>0</v>
      </c>
      <c r="Q114" s="59">
        <f t="shared" si="56"/>
        <v>0</v>
      </c>
      <c r="R114" s="52">
        <f t="shared" si="57"/>
        <v>0</v>
      </c>
      <c r="S114" s="52">
        <f t="shared" si="58"/>
        <v>0</v>
      </c>
      <c r="T114" s="99"/>
      <c r="V114" s="9"/>
    </row>
    <row r="115" spans="1:22" x14ac:dyDescent="0.25">
      <c r="A115" s="39"/>
      <c r="B115" s="24" t="str">
        <f>'[1]5) Year 1-5 Staff Assumptions'!B71</f>
        <v>Other (Specify in Assumptions)</v>
      </c>
      <c r="C115" s="79"/>
      <c r="D115" s="39"/>
      <c r="E115" s="75">
        <f>'6) Year 1 Budget'!E77</f>
        <v>0</v>
      </c>
      <c r="F115" s="59">
        <f t="shared" si="59"/>
        <v>0</v>
      </c>
      <c r="G115" s="59">
        <f t="shared" si="56"/>
        <v>0</v>
      </c>
      <c r="H115" s="59">
        <f t="shared" si="56"/>
        <v>0</v>
      </c>
      <c r="I115" s="59">
        <f t="shared" si="56"/>
        <v>0</v>
      </c>
      <c r="J115" s="59">
        <f t="shared" si="56"/>
        <v>0</v>
      </c>
      <c r="K115" s="59">
        <f t="shared" si="56"/>
        <v>0</v>
      </c>
      <c r="L115" s="59">
        <f t="shared" si="56"/>
        <v>0</v>
      </c>
      <c r="M115" s="59">
        <f t="shared" si="56"/>
        <v>0</v>
      </c>
      <c r="N115" s="59">
        <f t="shared" si="56"/>
        <v>0</v>
      </c>
      <c r="O115" s="59">
        <f t="shared" si="56"/>
        <v>0</v>
      </c>
      <c r="P115" s="59">
        <f t="shared" si="56"/>
        <v>0</v>
      </c>
      <c r="Q115" s="59">
        <f t="shared" si="56"/>
        <v>0</v>
      </c>
      <c r="R115" s="52">
        <f t="shared" si="57"/>
        <v>0</v>
      </c>
      <c r="S115" s="52">
        <f t="shared" si="58"/>
        <v>0</v>
      </c>
      <c r="T115" s="99"/>
      <c r="V115" s="9"/>
    </row>
    <row r="116" spans="1:22" ht="30" x14ac:dyDescent="0.25">
      <c r="A116" s="39"/>
      <c r="B116" s="25" t="str">
        <f>'[1]5) Year 1-5 Staff Assumptions'!B72</f>
        <v>Total Non-Instructional  Compensation</v>
      </c>
      <c r="C116" s="53"/>
      <c r="D116" s="36"/>
      <c r="E116" s="54">
        <f>'6) Year 1 Budget'!E78</f>
        <v>0</v>
      </c>
      <c r="F116" s="84">
        <f>SUM(F111:F115)</f>
        <v>0</v>
      </c>
      <c r="G116" s="84">
        <f t="shared" ref="G116:S116" si="60">SUM(G111:G115)</f>
        <v>0</v>
      </c>
      <c r="H116" s="84">
        <f t="shared" si="60"/>
        <v>0</v>
      </c>
      <c r="I116" s="84">
        <f t="shared" si="60"/>
        <v>0</v>
      </c>
      <c r="J116" s="84">
        <f t="shared" si="60"/>
        <v>0</v>
      </c>
      <c r="K116" s="84">
        <f t="shared" si="60"/>
        <v>0</v>
      </c>
      <c r="L116" s="84">
        <f t="shared" si="60"/>
        <v>0</v>
      </c>
      <c r="M116" s="84">
        <f t="shared" si="60"/>
        <v>0</v>
      </c>
      <c r="N116" s="84">
        <f t="shared" si="60"/>
        <v>0</v>
      </c>
      <c r="O116" s="84">
        <f t="shared" si="60"/>
        <v>0</v>
      </c>
      <c r="P116" s="84">
        <f t="shared" si="60"/>
        <v>0</v>
      </c>
      <c r="Q116" s="84">
        <f t="shared" si="60"/>
        <v>0</v>
      </c>
      <c r="R116" s="84">
        <f t="shared" si="60"/>
        <v>0</v>
      </c>
      <c r="S116" s="84">
        <f t="shared" si="60"/>
        <v>0</v>
      </c>
      <c r="T116" s="109"/>
      <c r="V116" s="9"/>
    </row>
    <row r="117" spans="1:22" x14ac:dyDescent="0.25">
      <c r="A117" s="39"/>
      <c r="B117" s="24"/>
      <c r="C117" s="39"/>
      <c r="D117" s="39"/>
      <c r="E117" s="70"/>
      <c r="F117" s="85"/>
      <c r="G117" s="85"/>
      <c r="H117" s="85"/>
      <c r="I117" s="85"/>
      <c r="J117" s="85"/>
      <c r="K117" s="85"/>
      <c r="L117" s="85"/>
      <c r="M117" s="85"/>
      <c r="N117" s="85"/>
      <c r="O117" s="85"/>
      <c r="P117" s="85"/>
      <c r="Q117" s="85"/>
      <c r="R117" s="70"/>
      <c r="S117" s="70"/>
      <c r="T117" s="110"/>
      <c r="V117" s="9"/>
    </row>
    <row r="118" spans="1:22" x14ac:dyDescent="0.25">
      <c r="A118" s="39"/>
      <c r="B118" s="24" t="str">
        <f>'[1]5) Year 1-5 Staff Assumptions'!B74</f>
        <v>Other Compensation</v>
      </c>
      <c r="C118" s="39"/>
      <c r="D118" s="39"/>
      <c r="E118" s="75">
        <f>'6) Year 1 Budget'!E80</f>
        <v>0</v>
      </c>
      <c r="F118" s="59">
        <f>$E118/12</f>
        <v>0</v>
      </c>
      <c r="G118" s="59">
        <f t="shared" ref="G118:Q121" si="61">$E118/12</f>
        <v>0</v>
      </c>
      <c r="H118" s="59">
        <f t="shared" si="61"/>
        <v>0</v>
      </c>
      <c r="I118" s="59">
        <f t="shared" si="61"/>
        <v>0</v>
      </c>
      <c r="J118" s="59">
        <f t="shared" si="61"/>
        <v>0</v>
      </c>
      <c r="K118" s="59">
        <f t="shared" si="61"/>
        <v>0</v>
      </c>
      <c r="L118" s="59">
        <f t="shared" si="61"/>
        <v>0</v>
      </c>
      <c r="M118" s="59">
        <f t="shared" si="61"/>
        <v>0</v>
      </c>
      <c r="N118" s="59">
        <f t="shared" si="61"/>
        <v>0</v>
      </c>
      <c r="O118" s="59">
        <f t="shared" si="61"/>
        <v>0</v>
      </c>
      <c r="P118" s="59">
        <f t="shared" si="61"/>
        <v>0</v>
      </c>
      <c r="Q118" s="59">
        <f t="shared" si="61"/>
        <v>0</v>
      </c>
      <c r="R118" s="52">
        <f t="shared" ref="R118" si="62">SUM(F118:Q118)</f>
        <v>0</v>
      </c>
      <c r="S118" s="52">
        <f t="shared" ref="S118" si="63">E118-R118</f>
        <v>0</v>
      </c>
      <c r="T118" s="99"/>
      <c r="V118" s="9"/>
    </row>
    <row r="119" spans="1:22" x14ac:dyDescent="0.25">
      <c r="A119" s="39"/>
      <c r="B119" s="24" t="str">
        <f>'[1]5) Year 1-5 Staff Assumptions'!B75</f>
        <v>Other Compensation</v>
      </c>
      <c r="C119" s="39"/>
      <c r="D119" s="39"/>
      <c r="E119" s="75">
        <f>'6) Year 1 Budget'!E81</f>
        <v>0</v>
      </c>
      <c r="F119" s="59">
        <f t="shared" ref="F119:F121" si="64">$E119/12</f>
        <v>0</v>
      </c>
      <c r="G119" s="59">
        <f t="shared" si="61"/>
        <v>0</v>
      </c>
      <c r="H119" s="59">
        <f t="shared" si="61"/>
        <v>0</v>
      </c>
      <c r="I119" s="59">
        <f t="shared" si="61"/>
        <v>0</v>
      </c>
      <c r="J119" s="59">
        <f t="shared" si="61"/>
        <v>0</v>
      </c>
      <c r="K119" s="59">
        <f t="shared" si="61"/>
        <v>0</v>
      </c>
      <c r="L119" s="59">
        <f t="shared" si="61"/>
        <v>0</v>
      </c>
      <c r="M119" s="59">
        <f t="shared" si="61"/>
        <v>0</v>
      </c>
      <c r="N119" s="59">
        <f t="shared" si="61"/>
        <v>0</v>
      </c>
      <c r="O119" s="59">
        <f t="shared" si="61"/>
        <v>0</v>
      </c>
      <c r="P119" s="59">
        <f t="shared" si="61"/>
        <v>0</v>
      </c>
      <c r="Q119" s="59">
        <f t="shared" si="61"/>
        <v>0</v>
      </c>
      <c r="R119" s="52">
        <f>SUM(F119:Q119)</f>
        <v>0</v>
      </c>
      <c r="S119" s="52">
        <f>E119-R119</f>
        <v>0</v>
      </c>
      <c r="T119" s="99"/>
      <c r="V119" s="9"/>
    </row>
    <row r="120" spans="1:22" x14ac:dyDescent="0.25">
      <c r="A120" s="39"/>
      <c r="B120" s="24" t="str">
        <f>'[1]5) Year 1-5 Staff Assumptions'!B76</f>
        <v>Other Compensation</v>
      </c>
      <c r="C120" s="39"/>
      <c r="D120" s="39"/>
      <c r="E120" s="75">
        <f>'6) Year 1 Budget'!E82</f>
        <v>0</v>
      </c>
      <c r="F120" s="59">
        <f t="shared" si="64"/>
        <v>0</v>
      </c>
      <c r="G120" s="59">
        <f t="shared" si="61"/>
        <v>0</v>
      </c>
      <c r="H120" s="59">
        <f t="shared" si="61"/>
        <v>0</v>
      </c>
      <c r="I120" s="59">
        <f t="shared" si="61"/>
        <v>0</v>
      </c>
      <c r="J120" s="59">
        <f t="shared" si="61"/>
        <v>0</v>
      </c>
      <c r="K120" s="59">
        <f t="shared" si="61"/>
        <v>0</v>
      </c>
      <c r="L120" s="59">
        <f t="shared" si="61"/>
        <v>0</v>
      </c>
      <c r="M120" s="59">
        <f t="shared" si="61"/>
        <v>0</v>
      </c>
      <c r="N120" s="59">
        <f t="shared" si="61"/>
        <v>0</v>
      </c>
      <c r="O120" s="59">
        <f t="shared" si="61"/>
        <v>0</v>
      </c>
      <c r="P120" s="59">
        <f t="shared" si="61"/>
        <v>0</v>
      </c>
      <c r="Q120" s="59">
        <f t="shared" si="61"/>
        <v>0</v>
      </c>
      <c r="R120" s="52">
        <f>SUM(F120:Q120)</f>
        <v>0</v>
      </c>
      <c r="S120" s="52">
        <f>E120-R120</f>
        <v>0</v>
      </c>
      <c r="T120" s="99"/>
      <c r="V120" s="9"/>
    </row>
    <row r="121" spans="1:22" x14ac:dyDescent="0.25">
      <c r="A121" s="39"/>
      <c r="B121" s="24" t="str">
        <f>'[1]5) Year 1-5 Staff Assumptions'!B77</f>
        <v>Other Compensation</v>
      </c>
      <c r="C121" s="39"/>
      <c r="D121" s="39"/>
      <c r="E121" s="75">
        <f>'6) Year 1 Budget'!E83</f>
        <v>0</v>
      </c>
      <c r="F121" s="59">
        <f t="shared" si="64"/>
        <v>0</v>
      </c>
      <c r="G121" s="59">
        <f t="shared" si="61"/>
        <v>0</v>
      </c>
      <c r="H121" s="59">
        <f t="shared" si="61"/>
        <v>0</v>
      </c>
      <c r="I121" s="59">
        <f t="shared" si="61"/>
        <v>0</v>
      </c>
      <c r="J121" s="59">
        <f t="shared" si="61"/>
        <v>0</v>
      </c>
      <c r="K121" s="59">
        <f t="shared" si="61"/>
        <v>0</v>
      </c>
      <c r="L121" s="59">
        <f t="shared" si="61"/>
        <v>0</v>
      </c>
      <c r="M121" s="59">
        <f t="shared" si="61"/>
        <v>0</v>
      </c>
      <c r="N121" s="59">
        <f t="shared" si="61"/>
        <v>0</v>
      </c>
      <c r="O121" s="59">
        <f t="shared" si="61"/>
        <v>0</v>
      </c>
      <c r="P121" s="59">
        <f t="shared" si="61"/>
        <v>0</v>
      </c>
      <c r="Q121" s="59">
        <f t="shared" si="61"/>
        <v>0</v>
      </c>
      <c r="R121" s="52">
        <f>SUM(F121:Q121)</f>
        <v>0</v>
      </c>
      <c r="S121" s="52">
        <f>E121-R121</f>
        <v>0</v>
      </c>
      <c r="T121" s="99"/>
      <c r="V121" s="9"/>
    </row>
    <row r="122" spans="1:22" x14ac:dyDescent="0.25">
      <c r="A122" s="39"/>
      <c r="B122" s="24"/>
      <c r="C122" s="39"/>
      <c r="D122" s="39"/>
      <c r="E122" s="70"/>
      <c r="F122" s="70"/>
      <c r="G122" s="70"/>
      <c r="H122" s="70"/>
      <c r="I122" s="70"/>
      <c r="J122" s="70"/>
      <c r="K122" s="70"/>
      <c r="L122" s="70"/>
      <c r="M122" s="70"/>
      <c r="N122" s="70"/>
      <c r="O122" s="70"/>
      <c r="P122" s="70"/>
      <c r="Q122" s="70"/>
      <c r="R122" s="70"/>
      <c r="S122" s="70"/>
      <c r="T122" s="99"/>
      <c r="V122" s="9"/>
    </row>
    <row r="123" spans="1:22" ht="15.75" thickBot="1" x14ac:dyDescent="0.3">
      <c r="A123" s="39"/>
      <c r="B123" s="25" t="str">
        <f>'[1]5) Year 1-5 Staff Assumptions'!B79</f>
        <v>Total Compensation</v>
      </c>
      <c r="C123" s="36"/>
      <c r="D123" s="36"/>
      <c r="E123" s="48">
        <f>'6) Year 1 Budget'!E85</f>
        <v>0</v>
      </c>
      <c r="F123" s="48">
        <f>F100+F108+F116+SUM(F118:F121)</f>
        <v>0</v>
      </c>
      <c r="G123" s="48">
        <f t="shared" ref="G123:S123" si="65">G100+G108+G116+SUM(G118:G121)</f>
        <v>0</v>
      </c>
      <c r="H123" s="48">
        <f t="shared" si="65"/>
        <v>0</v>
      </c>
      <c r="I123" s="48">
        <f t="shared" si="65"/>
        <v>0</v>
      </c>
      <c r="J123" s="48">
        <f t="shared" si="65"/>
        <v>0</v>
      </c>
      <c r="K123" s="48">
        <f t="shared" si="65"/>
        <v>0</v>
      </c>
      <c r="L123" s="48">
        <f t="shared" si="65"/>
        <v>0</v>
      </c>
      <c r="M123" s="48">
        <f t="shared" si="65"/>
        <v>0</v>
      </c>
      <c r="N123" s="48">
        <f t="shared" si="65"/>
        <v>0</v>
      </c>
      <c r="O123" s="48">
        <f t="shared" si="65"/>
        <v>0</v>
      </c>
      <c r="P123" s="48">
        <f t="shared" si="65"/>
        <v>0</v>
      </c>
      <c r="Q123" s="48">
        <f t="shared" si="65"/>
        <v>0</v>
      </c>
      <c r="R123" s="48">
        <f t="shared" si="65"/>
        <v>0</v>
      </c>
      <c r="S123" s="48">
        <f t="shared" si="65"/>
        <v>0</v>
      </c>
      <c r="T123" s="49"/>
      <c r="V123" s="9"/>
    </row>
    <row r="124" spans="1:22" ht="15.75" thickTop="1" x14ac:dyDescent="0.25">
      <c r="A124" s="39"/>
      <c r="B124" s="29"/>
      <c r="C124" s="39"/>
      <c r="D124" s="39"/>
      <c r="E124" s="78"/>
      <c r="F124" s="78"/>
      <c r="G124" s="78"/>
      <c r="H124" s="78"/>
      <c r="I124" s="78"/>
      <c r="J124" s="78"/>
      <c r="K124" s="78"/>
      <c r="L124" s="78"/>
      <c r="M124" s="78"/>
      <c r="N124" s="78"/>
      <c r="O124" s="78"/>
      <c r="P124" s="78"/>
      <c r="Q124" s="78"/>
      <c r="R124" s="78"/>
      <c r="S124" s="78"/>
      <c r="T124" s="78"/>
      <c r="V124" s="9"/>
    </row>
    <row r="125" spans="1:22" x14ac:dyDescent="0.25">
      <c r="A125" s="39"/>
      <c r="B125" s="29"/>
      <c r="C125" s="39"/>
      <c r="D125" s="39"/>
      <c r="E125" s="78"/>
      <c r="F125" s="78"/>
      <c r="G125" s="78"/>
      <c r="H125" s="78"/>
      <c r="I125" s="78"/>
      <c r="J125" s="78"/>
      <c r="K125" s="78"/>
      <c r="L125" s="78"/>
      <c r="M125" s="78"/>
      <c r="N125" s="78"/>
      <c r="O125" s="78"/>
      <c r="P125" s="78"/>
      <c r="Q125" s="78"/>
      <c r="R125" s="78"/>
      <c r="S125" s="78"/>
      <c r="T125" s="78"/>
      <c r="V125" s="9"/>
    </row>
    <row r="126" spans="1:22" ht="14.65" customHeight="1" x14ac:dyDescent="0.25">
      <c r="A126" s="39"/>
      <c r="B126" s="8"/>
      <c r="E126" s="242" t="s">
        <v>220</v>
      </c>
      <c r="F126" s="242"/>
      <c r="G126" s="242"/>
      <c r="H126" s="242"/>
      <c r="I126" s="242"/>
      <c r="J126" s="242"/>
      <c r="K126" s="242"/>
      <c r="L126" s="242"/>
      <c r="M126" s="242"/>
      <c r="N126" s="242"/>
      <c r="O126" s="242"/>
      <c r="P126" s="242"/>
      <c r="Q126" s="242"/>
      <c r="R126" s="242"/>
      <c r="S126" s="242"/>
      <c r="T126" s="78"/>
      <c r="V126" s="9"/>
    </row>
    <row r="127" spans="1:22" ht="14.65" customHeight="1" x14ac:dyDescent="0.25">
      <c r="A127" s="39"/>
      <c r="B127" s="8"/>
      <c r="T127" s="78"/>
      <c r="V127" s="9"/>
    </row>
    <row r="128" spans="1:22" x14ac:dyDescent="0.25">
      <c r="A128" s="39"/>
      <c r="B128" s="8"/>
      <c r="E128" s="76" t="str">
        <f>E90</f>
        <v>Year 1</v>
      </c>
      <c r="F128" s="76" t="str">
        <f t="shared" ref="F128:S128" si="66">F90</f>
        <v>Year 1</v>
      </c>
      <c r="G128" s="76" t="str">
        <f t="shared" si="66"/>
        <v>Year 1</v>
      </c>
      <c r="H128" s="76" t="str">
        <f t="shared" si="66"/>
        <v>Year 1</v>
      </c>
      <c r="I128" s="76" t="str">
        <f t="shared" si="66"/>
        <v>Year 1</v>
      </c>
      <c r="J128" s="76" t="str">
        <f t="shared" si="66"/>
        <v>Year 1</v>
      </c>
      <c r="K128" s="76" t="str">
        <f t="shared" si="66"/>
        <v>Year 1</v>
      </c>
      <c r="L128" s="76" t="str">
        <f t="shared" si="66"/>
        <v>Year 1</v>
      </c>
      <c r="M128" s="76" t="str">
        <f t="shared" si="66"/>
        <v>Year 1</v>
      </c>
      <c r="N128" s="76" t="str">
        <f t="shared" si="66"/>
        <v>Year 1</v>
      </c>
      <c r="O128" s="76" t="str">
        <f t="shared" si="66"/>
        <v>Year 1</v>
      </c>
      <c r="P128" s="76" t="str">
        <f t="shared" si="66"/>
        <v>Year 1</v>
      </c>
      <c r="Q128" s="76" t="str">
        <f t="shared" si="66"/>
        <v>Year 1</v>
      </c>
      <c r="R128" s="76" t="str">
        <f t="shared" si="66"/>
        <v>Year 1</v>
      </c>
      <c r="S128" s="76" t="str">
        <f t="shared" si="66"/>
        <v>Year 1</v>
      </c>
      <c r="T128" s="66"/>
      <c r="V128" s="9"/>
    </row>
    <row r="129" spans="1:22" x14ac:dyDescent="0.25">
      <c r="A129" s="39"/>
      <c r="B129" s="29"/>
      <c r="C129" s="36"/>
      <c r="D129" s="2"/>
      <c r="E129" s="81" t="str">
        <f t="shared" ref="E129:S130" si="67">E91</f>
        <v>2024-25</v>
      </c>
      <c r="F129" s="81" t="str">
        <f t="shared" si="67"/>
        <v>2024-25</v>
      </c>
      <c r="G129" s="81" t="str">
        <f t="shared" si="67"/>
        <v>2024-25</v>
      </c>
      <c r="H129" s="81" t="str">
        <f t="shared" si="67"/>
        <v>2024-25</v>
      </c>
      <c r="I129" s="81" t="str">
        <f t="shared" si="67"/>
        <v>2024-25</v>
      </c>
      <c r="J129" s="81" t="str">
        <f t="shared" si="67"/>
        <v>2024-25</v>
      </c>
      <c r="K129" s="81" t="str">
        <f t="shared" si="67"/>
        <v>2024-25</v>
      </c>
      <c r="L129" s="81" t="str">
        <f t="shared" si="67"/>
        <v>2024-25</v>
      </c>
      <c r="M129" s="81" t="str">
        <f t="shared" si="67"/>
        <v>2024-25</v>
      </c>
      <c r="N129" s="81" t="str">
        <f t="shared" si="67"/>
        <v>2024-25</v>
      </c>
      <c r="O129" s="81" t="str">
        <f t="shared" si="67"/>
        <v>2024-25</v>
      </c>
      <c r="P129" s="81" t="str">
        <f t="shared" si="67"/>
        <v>2024-25</v>
      </c>
      <c r="Q129" s="81" t="str">
        <f t="shared" si="67"/>
        <v>2024-25</v>
      </c>
      <c r="R129" s="81" t="str">
        <f t="shared" si="67"/>
        <v>2024-25</v>
      </c>
      <c r="S129" s="81" t="str">
        <f t="shared" si="67"/>
        <v>2024-25</v>
      </c>
      <c r="T129" s="78"/>
      <c r="V129" s="9"/>
    </row>
    <row r="130" spans="1:22" x14ac:dyDescent="0.25">
      <c r="A130" s="39"/>
      <c r="B130" s="29"/>
      <c r="C130" s="36"/>
      <c r="D130" s="2"/>
      <c r="E130" s="81" t="str">
        <f t="shared" si="67"/>
        <v>Total Budget</v>
      </c>
      <c r="F130" s="81" t="str">
        <f t="shared" si="67"/>
        <v>July</v>
      </c>
      <c r="G130" s="81" t="str">
        <f t="shared" si="67"/>
        <v>August</v>
      </c>
      <c r="H130" s="81" t="str">
        <f t="shared" si="67"/>
        <v>September</v>
      </c>
      <c r="I130" s="81" t="str">
        <f t="shared" si="67"/>
        <v>October</v>
      </c>
      <c r="J130" s="81" t="str">
        <f t="shared" si="67"/>
        <v>November</v>
      </c>
      <c r="K130" s="81" t="str">
        <f t="shared" si="67"/>
        <v>December</v>
      </c>
      <c r="L130" s="81" t="str">
        <f t="shared" si="67"/>
        <v>January</v>
      </c>
      <c r="M130" s="81" t="str">
        <f t="shared" si="67"/>
        <v>February</v>
      </c>
      <c r="N130" s="81" t="str">
        <f t="shared" si="67"/>
        <v>March</v>
      </c>
      <c r="O130" s="81" t="str">
        <f t="shared" si="67"/>
        <v>April</v>
      </c>
      <c r="P130" s="81" t="str">
        <f t="shared" si="67"/>
        <v>May</v>
      </c>
      <c r="Q130" s="81" t="str">
        <f t="shared" si="67"/>
        <v>June</v>
      </c>
      <c r="R130" s="81" t="str">
        <f t="shared" si="67"/>
        <v>Total</v>
      </c>
      <c r="S130" s="81" t="str">
        <f t="shared" si="67"/>
        <v>AR/AP</v>
      </c>
      <c r="T130" s="78"/>
      <c r="V130" s="9"/>
    </row>
    <row r="131" spans="1:22" x14ac:dyDescent="0.25">
      <c r="A131" s="39"/>
      <c r="B131" s="29"/>
      <c r="C131" s="36"/>
      <c r="D131" s="2"/>
      <c r="E131" s="78"/>
      <c r="F131" s="78"/>
      <c r="G131" s="78"/>
      <c r="H131" s="78"/>
      <c r="I131" s="78"/>
      <c r="J131" s="78"/>
      <c r="K131" s="78"/>
      <c r="L131" s="78"/>
      <c r="M131" s="78"/>
      <c r="N131" s="78"/>
      <c r="O131" s="78"/>
      <c r="P131" s="78"/>
      <c r="Q131" s="78"/>
      <c r="R131" s="78"/>
      <c r="S131" s="78"/>
      <c r="T131" s="41" t="s">
        <v>105</v>
      </c>
      <c r="V131" s="9"/>
    </row>
    <row r="132" spans="1:22" x14ac:dyDescent="0.25">
      <c r="A132" s="39"/>
      <c r="B132" s="29" t="str">
        <f>'[1]5) Year 1-5 Staff Assumptions'!B86</f>
        <v xml:space="preserve">Social Security </v>
      </c>
      <c r="C132" s="39"/>
      <c r="D132" s="39"/>
      <c r="E132" s="82">
        <f>'6) Year 1 Budget'!E94</f>
        <v>0</v>
      </c>
      <c r="F132" s="59">
        <f>$E132/12</f>
        <v>0</v>
      </c>
      <c r="G132" s="59">
        <f t="shared" ref="G132:Q146" si="68">$E132/12</f>
        <v>0</v>
      </c>
      <c r="H132" s="59">
        <f t="shared" si="68"/>
        <v>0</v>
      </c>
      <c r="I132" s="59">
        <f t="shared" si="68"/>
        <v>0</v>
      </c>
      <c r="J132" s="59">
        <f t="shared" si="68"/>
        <v>0</v>
      </c>
      <c r="K132" s="59">
        <f t="shared" si="68"/>
        <v>0</v>
      </c>
      <c r="L132" s="59">
        <f t="shared" si="68"/>
        <v>0</v>
      </c>
      <c r="M132" s="59">
        <f t="shared" si="68"/>
        <v>0</v>
      </c>
      <c r="N132" s="59">
        <f t="shared" si="68"/>
        <v>0</v>
      </c>
      <c r="O132" s="59">
        <f t="shared" si="68"/>
        <v>0</v>
      </c>
      <c r="P132" s="59">
        <f t="shared" si="68"/>
        <v>0</v>
      </c>
      <c r="Q132" s="59">
        <f t="shared" si="68"/>
        <v>0</v>
      </c>
      <c r="R132" s="52">
        <f>SUM(F132:Q132)</f>
        <v>0</v>
      </c>
      <c r="S132" s="52">
        <f>E132-R132</f>
        <v>0</v>
      </c>
      <c r="T132" s="99"/>
      <c r="V132" s="9"/>
    </row>
    <row r="133" spans="1:22" x14ac:dyDescent="0.25">
      <c r="A133" s="39"/>
      <c r="B133" s="29" t="str">
        <f>'[1]5) Year 1-5 Staff Assumptions'!B87</f>
        <v>Medicare</v>
      </c>
      <c r="C133" s="39"/>
      <c r="D133" s="39"/>
      <c r="E133" s="82">
        <f>'6) Year 1 Budget'!E95</f>
        <v>0</v>
      </c>
      <c r="F133" s="59">
        <f t="shared" ref="F133:F146" si="69">$E133/12</f>
        <v>0</v>
      </c>
      <c r="G133" s="59">
        <f t="shared" si="68"/>
        <v>0</v>
      </c>
      <c r="H133" s="59">
        <f t="shared" si="68"/>
        <v>0</v>
      </c>
      <c r="I133" s="59">
        <f t="shared" si="68"/>
        <v>0</v>
      </c>
      <c r="J133" s="59">
        <f t="shared" si="68"/>
        <v>0</v>
      </c>
      <c r="K133" s="59">
        <f t="shared" si="68"/>
        <v>0</v>
      </c>
      <c r="L133" s="59">
        <f t="shared" si="68"/>
        <v>0</v>
      </c>
      <c r="M133" s="59">
        <f t="shared" si="68"/>
        <v>0</v>
      </c>
      <c r="N133" s="59">
        <f t="shared" si="68"/>
        <v>0</v>
      </c>
      <c r="O133" s="59">
        <f t="shared" si="68"/>
        <v>0</v>
      </c>
      <c r="P133" s="59">
        <f t="shared" si="68"/>
        <v>0</v>
      </c>
      <c r="Q133" s="59">
        <f t="shared" si="68"/>
        <v>0</v>
      </c>
      <c r="R133" s="52">
        <f>SUM(F133:Q133)</f>
        <v>0</v>
      </c>
      <c r="S133" s="52">
        <f>E133-R133</f>
        <v>0</v>
      </c>
      <c r="T133" s="99"/>
      <c r="V133" s="9"/>
    </row>
    <row r="134" spans="1:22" x14ac:dyDescent="0.25">
      <c r="A134" s="39"/>
      <c r="B134" s="29" t="str">
        <f>'[1]5) Year 1-5 Staff Assumptions'!B88</f>
        <v>State Unemployment</v>
      </c>
      <c r="C134" s="39"/>
      <c r="D134" s="39"/>
      <c r="E134" s="82">
        <f>'6) Year 1 Budget'!E96</f>
        <v>0</v>
      </c>
      <c r="F134" s="59">
        <f t="shared" si="69"/>
        <v>0</v>
      </c>
      <c r="G134" s="59">
        <f t="shared" si="68"/>
        <v>0</v>
      </c>
      <c r="H134" s="59">
        <f t="shared" si="68"/>
        <v>0</v>
      </c>
      <c r="I134" s="59">
        <f t="shared" si="68"/>
        <v>0</v>
      </c>
      <c r="J134" s="59">
        <f t="shared" si="68"/>
        <v>0</v>
      </c>
      <c r="K134" s="59">
        <f t="shared" si="68"/>
        <v>0</v>
      </c>
      <c r="L134" s="59">
        <f t="shared" si="68"/>
        <v>0</v>
      </c>
      <c r="M134" s="59">
        <f t="shared" si="68"/>
        <v>0</v>
      </c>
      <c r="N134" s="59">
        <f t="shared" si="68"/>
        <v>0</v>
      </c>
      <c r="O134" s="59">
        <f t="shared" si="68"/>
        <v>0</v>
      </c>
      <c r="P134" s="59">
        <f t="shared" si="68"/>
        <v>0</v>
      </c>
      <c r="Q134" s="59">
        <f t="shared" si="68"/>
        <v>0</v>
      </c>
      <c r="R134" s="52">
        <f>SUM(F134:Q134)</f>
        <v>0</v>
      </c>
      <c r="S134" s="52">
        <f>E134-R134</f>
        <v>0</v>
      </c>
      <c r="T134" s="99"/>
      <c r="V134" s="9"/>
    </row>
    <row r="135" spans="1:22" x14ac:dyDescent="0.25">
      <c r="A135" s="39"/>
      <c r="B135" s="29" t="str">
        <f>'[1]5) Year 1-5 Staff Assumptions'!B89</f>
        <v>Disability/Life Insurance</v>
      </c>
      <c r="C135" s="39"/>
      <c r="D135" s="39"/>
      <c r="E135" s="82">
        <f>'6) Year 1 Budget'!E97</f>
        <v>0</v>
      </c>
      <c r="F135" s="59">
        <f t="shared" si="69"/>
        <v>0</v>
      </c>
      <c r="G135" s="59">
        <f t="shared" si="68"/>
        <v>0</v>
      </c>
      <c r="H135" s="59">
        <f t="shared" si="68"/>
        <v>0</v>
      </c>
      <c r="I135" s="59">
        <f t="shared" si="68"/>
        <v>0</v>
      </c>
      <c r="J135" s="59">
        <f t="shared" si="68"/>
        <v>0</v>
      </c>
      <c r="K135" s="59">
        <f t="shared" si="68"/>
        <v>0</v>
      </c>
      <c r="L135" s="59">
        <f t="shared" si="68"/>
        <v>0</v>
      </c>
      <c r="M135" s="59">
        <f t="shared" si="68"/>
        <v>0</v>
      </c>
      <c r="N135" s="59">
        <f t="shared" si="68"/>
        <v>0</v>
      </c>
      <c r="O135" s="59">
        <f t="shared" si="68"/>
        <v>0</v>
      </c>
      <c r="P135" s="59">
        <f t="shared" si="68"/>
        <v>0</v>
      </c>
      <c r="Q135" s="59">
        <f t="shared" si="68"/>
        <v>0</v>
      </c>
      <c r="R135" s="52">
        <f t="shared" ref="R135:R146" si="70">SUM(F135:Q135)</f>
        <v>0</v>
      </c>
      <c r="S135" s="52">
        <f t="shared" ref="S135:S146" si="71">E135-R135</f>
        <v>0</v>
      </c>
      <c r="T135" s="99"/>
      <c r="V135" s="9"/>
    </row>
    <row r="136" spans="1:22" x14ac:dyDescent="0.25">
      <c r="A136" s="39"/>
      <c r="B136" s="29" t="str">
        <f>'[1]5) Year 1-5 Staff Assumptions'!B90</f>
        <v>Workers Compensation Insurance</v>
      </c>
      <c r="C136" s="39"/>
      <c r="D136" s="39"/>
      <c r="E136" s="82">
        <f>'6) Year 1 Budget'!E98</f>
        <v>0</v>
      </c>
      <c r="F136" s="59">
        <f t="shared" si="69"/>
        <v>0</v>
      </c>
      <c r="G136" s="59">
        <f t="shared" si="68"/>
        <v>0</v>
      </c>
      <c r="H136" s="59">
        <f t="shared" si="68"/>
        <v>0</v>
      </c>
      <c r="I136" s="59">
        <f t="shared" si="68"/>
        <v>0</v>
      </c>
      <c r="J136" s="59">
        <f t="shared" si="68"/>
        <v>0</v>
      </c>
      <c r="K136" s="59">
        <f t="shared" si="68"/>
        <v>0</v>
      </c>
      <c r="L136" s="59">
        <f t="shared" si="68"/>
        <v>0</v>
      </c>
      <c r="M136" s="59">
        <f t="shared" si="68"/>
        <v>0</v>
      </c>
      <c r="N136" s="59">
        <f t="shared" si="68"/>
        <v>0</v>
      </c>
      <c r="O136" s="59">
        <f t="shared" si="68"/>
        <v>0</v>
      </c>
      <c r="P136" s="59">
        <f t="shared" si="68"/>
        <v>0</v>
      </c>
      <c r="Q136" s="59">
        <f t="shared" si="68"/>
        <v>0</v>
      </c>
      <c r="R136" s="52">
        <f t="shared" si="70"/>
        <v>0</v>
      </c>
      <c r="S136" s="52">
        <f t="shared" si="71"/>
        <v>0</v>
      </c>
      <c r="T136" s="99"/>
      <c r="V136" s="9"/>
    </row>
    <row r="137" spans="1:22" x14ac:dyDescent="0.25">
      <c r="A137" s="39"/>
      <c r="B137" s="29" t="str">
        <f>'[1]5) Year 1-5 Staff Assumptions'!B91</f>
        <v>Other Fringe Benefits</v>
      </c>
      <c r="C137" s="39"/>
      <c r="D137" s="39"/>
      <c r="E137" s="82">
        <f>'6) Year 1 Budget'!E99</f>
        <v>0</v>
      </c>
      <c r="F137" s="59">
        <f t="shared" si="69"/>
        <v>0</v>
      </c>
      <c r="G137" s="59">
        <f t="shared" si="68"/>
        <v>0</v>
      </c>
      <c r="H137" s="59">
        <f t="shared" si="68"/>
        <v>0</v>
      </c>
      <c r="I137" s="59">
        <f t="shared" si="68"/>
        <v>0</v>
      </c>
      <c r="J137" s="59">
        <f t="shared" si="68"/>
        <v>0</v>
      </c>
      <c r="K137" s="59">
        <f t="shared" si="68"/>
        <v>0</v>
      </c>
      <c r="L137" s="59">
        <f t="shared" si="68"/>
        <v>0</v>
      </c>
      <c r="M137" s="59">
        <f t="shared" si="68"/>
        <v>0</v>
      </c>
      <c r="N137" s="59">
        <f t="shared" si="68"/>
        <v>0</v>
      </c>
      <c r="O137" s="59">
        <f t="shared" si="68"/>
        <v>0</v>
      </c>
      <c r="P137" s="59">
        <f t="shared" si="68"/>
        <v>0</v>
      </c>
      <c r="Q137" s="59">
        <f t="shared" si="68"/>
        <v>0</v>
      </c>
      <c r="R137" s="52">
        <f t="shared" si="70"/>
        <v>0</v>
      </c>
      <c r="S137" s="52">
        <f t="shared" si="71"/>
        <v>0</v>
      </c>
      <c r="T137" s="99"/>
      <c r="V137" s="9"/>
    </row>
    <row r="138" spans="1:22" x14ac:dyDescent="0.25">
      <c r="A138" s="39"/>
      <c r="B138" s="29" t="str">
        <f>'[1]5) Year 1-5 Staff Assumptions'!B96</f>
        <v>Medical Insurance</v>
      </c>
      <c r="C138" s="39"/>
      <c r="D138" s="39"/>
      <c r="E138" s="82">
        <f>'6) Year 1 Budget'!E100</f>
        <v>0</v>
      </c>
      <c r="F138" s="59">
        <f t="shared" si="69"/>
        <v>0</v>
      </c>
      <c r="G138" s="59">
        <f t="shared" si="68"/>
        <v>0</v>
      </c>
      <c r="H138" s="59">
        <f t="shared" si="68"/>
        <v>0</v>
      </c>
      <c r="I138" s="59">
        <f t="shared" si="68"/>
        <v>0</v>
      </c>
      <c r="J138" s="59">
        <f t="shared" si="68"/>
        <v>0</v>
      </c>
      <c r="K138" s="59">
        <f t="shared" si="68"/>
        <v>0</v>
      </c>
      <c r="L138" s="59">
        <f t="shared" si="68"/>
        <v>0</v>
      </c>
      <c r="M138" s="59">
        <f t="shared" si="68"/>
        <v>0</v>
      </c>
      <c r="N138" s="59">
        <f t="shared" si="68"/>
        <v>0</v>
      </c>
      <c r="O138" s="59">
        <f t="shared" si="68"/>
        <v>0</v>
      </c>
      <c r="P138" s="59">
        <f t="shared" si="68"/>
        <v>0</v>
      </c>
      <c r="Q138" s="59">
        <f t="shared" si="68"/>
        <v>0</v>
      </c>
      <c r="R138" s="52">
        <f t="shared" si="70"/>
        <v>0</v>
      </c>
      <c r="S138" s="52">
        <f t="shared" si="71"/>
        <v>0</v>
      </c>
      <c r="T138" s="99"/>
      <c r="V138" s="9"/>
    </row>
    <row r="139" spans="1:22" x14ac:dyDescent="0.25">
      <c r="A139" s="39"/>
      <c r="B139" s="29" t="str">
        <f>'[1]5) Year 1-5 Staff Assumptions'!B97</f>
        <v>Dental Insurance</v>
      </c>
      <c r="C139" s="39"/>
      <c r="D139" s="39"/>
      <c r="E139" s="82">
        <f>'6) Year 1 Budget'!E101</f>
        <v>0</v>
      </c>
      <c r="F139" s="59">
        <f t="shared" si="69"/>
        <v>0</v>
      </c>
      <c r="G139" s="59">
        <f t="shared" si="68"/>
        <v>0</v>
      </c>
      <c r="H139" s="59">
        <f t="shared" si="68"/>
        <v>0</v>
      </c>
      <c r="I139" s="59">
        <f t="shared" si="68"/>
        <v>0</v>
      </c>
      <c r="J139" s="59">
        <f t="shared" si="68"/>
        <v>0</v>
      </c>
      <c r="K139" s="59">
        <f t="shared" si="68"/>
        <v>0</v>
      </c>
      <c r="L139" s="59">
        <f t="shared" si="68"/>
        <v>0</v>
      </c>
      <c r="M139" s="59">
        <f t="shared" si="68"/>
        <v>0</v>
      </c>
      <c r="N139" s="59">
        <f t="shared" si="68"/>
        <v>0</v>
      </c>
      <c r="O139" s="59">
        <f t="shared" si="68"/>
        <v>0</v>
      </c>
      <c r="P139" s="59">
        <f t="shared" si="68"/>
        <v>0</v>
      </c>
      <c r="Q139" s="59">
        <f t="shared" si="68"/>
        <v>0</v>
      </c>
      <c r="R139" s="52">
        <f t="shared" si="70"/>
        <v>0</v>
      </c>
      <c r="S139" s="52">
        <f t="shared" si="71"/>
        <v>0</v>
      </c>
      <c r="T139" s="99"/>
      <c r="V139" s="9"/>
    </row>
    <row r="140" spans="1:22" x14ac:dyDescent="0.25">
      <c r="A140" s="39"/>
      <c r="B140" s="29" t="str">
        <f>'[1]5) Year 1-5 Staff Assumptions'!B98</f>
        <v>Vision Insurance</v>
      </c>
      <c r="C140" s="39"/>
      <c r="D140" s="39"/>
      <c r="E140" s="82">
        <f>'6) Year 1 Budget'!E102</f>
        <v>0</v>
      </c>
      <c r="F140" s="59">
        <f t="shared" si="69"/>
        <v>0</v>
      </c>
      <c r="G140" s="59">
        <f t="shared" si="68"/>
        <v>0</v>
      </c>
      <c r="H140" s="59">
        <f t="shared" si="68"/>
        <v>0</v>
      </c>
      <c r="I140" s="59">
        <f t="shared" si="68"/>
        <v>0</v>
      </c>
      <c r="J140" s="59">
        <f t="shared" si="68"/>
        <v>0</v>
      </c>
      <c r="K140" s="59">
        <f t="shared" si="68"/>
        <v>0</v>
      </c>
      <c r="L140" s="59">
        <f t="shared" si="68"/>
        <v>0</v>
      </c>
      <c r="M140" s="59">
        <f t="shared" si="68"/>
        <v>0</v>
      </c>
      <c r="N140" s="59">
        <f t="shared" si="68"/>
        <v>0</v>
      </c>
      <c r="O140" s="59">
        <f t="shared" si="68"/>
        <v>0</v>
      </c>
      <c r="P140" s="59">
        <f t="shared" si="68"/>
        <v>0</v>
      </c>
      <c r="Q140" s="59">
        <f t="shared" si="68"/>
        <v>0</v>
      </c>
      <c r="R140" s="52">
        <f t="shared" si="70"/>
        <v>0</v>
      </c>
      <c r="S140" s="52">
        <f t="shared" si="71"/>
        <v>0</v>
      </c>
      <c r="T140" s="99"/>
      <c r="V140" s="9"/>
    </row>
    <row r="141" spans="1:22" x14ac:dyDescent="0.25">
      <c r="A141" s="39"/>
      <c r="B141" s="29" t="str">
        <f>'[1]5) Year 1-5 Staff Assumptions'!B100</f>
        <v>TCRS Certified Legacy</v>
      </c>
      <c r="C141" s="39"/>
      <c r="D141" s="39"/>
      <c r="E141" s="82">
        <f>'6) Year 1 Budget'!E103</f>
        <v>0</v>
      </c>
      <c r="F141" s="59">
        <f t="shared" si="69"/>
        <v>0</v>
      </c>
      <c r="G141" s="59">
        <f t="shared" si="68"/>
        <v>0</v>
      </c>
      <c r="H141" s="59">
        <f t="shared" si="68"/>
        <v>0</v>
      </c>
      <c r="I141" s="59">
        <f t="shared" si="68"/>
        <v>0</v>
      </c>
      <c r="J141" s="59">
        <f t="shared" si="68"/>
        <v>0</v>
      </c>
      <c r="K141" s="59">
        <f t="shared" si="68"/>
        <v>0</v>
      </c>
      <c r="L141" s="59">
        <f t="shared" si="68"/>
        <v>0</v>
      </c>
      <c r="M141" s="59">
        <f t="shared" si="68"/>
        <v>0</v>
      </c>
      <c r="N141" s="59">
        <f t="shared" si="68"/>
        <v>0</v>
      </c>
      <c r="O141" s="59">
        <f t="shared" si="68"/>
        <v>0</v>
      </c>
      <c r="P141" s="59">
        <f t="shared" si="68"/>
        <v>0</v>
      </c>
      <c r="Q141" s="59">
        <f t="shared" si="68"/>
        <v>0</v>
      </c>
      <c r="R141" s="52">
        <f t="shared" si="70"/>
        <v>0</v>
      </c>
      <c r="S141" s="52">
        <f t="shared" si="71"/>
        <v>0</v>
      </c>
      <c r="T141" s="99"/>
      <c r="V141" s="9"/>
    </row>
    <row r="142" spans="1:22" x14ac:dyDescent="0.25">
      <c r="A142" s="39"/>
      <c r="B142" s="29" t="str">
        <f>'[1]5) Year 1-5 Staff Assumptions'!B101</f>
        <v>TCRS Certified Hybrid</v>
      </c>
      <c r="C142" s="39"/>
      <c r="D142" s="39"/>
      <c r="E142" s="82">
        <f>'6) Year 1 Budget'!E104</f>
        <v>0</v>
      </c>
      <c r="F142" s="59">
        <f t="shared" si="69"/>
        <v>0</v>
      </c>
      <c r="G142" s="59">
        <f t="shared" si="68"/>
        <v>0</v>
      </c>
      <c r="H142" s="59">
        <f t="shared" si="68"/>
        <v>0</v>
      </c>
      <c r="I142" s="59">
        <f t="shared" si="68"/>
        <v>0</v>
      </c>
      <c r="J142" s="59">
        <f t="shared" si="68"/>
        <v>0</v>
      </c>
      <c r="K142" s="59">
        <f t="shared" si="68"/>
        <v>0</v>
      </c>
      <c r="L142" s="59">
        <f t="shared" si="68"/>
        <v>0</v>
      </c>
      <c r="M142" s="59">
        <f t="shared" si="68"/>
        <v>0</v>
      </c>
      <c r="N142" s="59">
        <f t="shared" si="68"/>
        <v>0</v>
      </c>
      <c r="O142" s="59">
        <f t="shared" si="68"/>
        <v>0</v>
      </c>
      <c r="P142" s="59">
        <f t="shared" si="68"/>
        <v>0</v>
      </c>
      <c r="Q142" s="59">
        <f t="shared" si="68"/>
        <v>0</v>
      </c>
      <c r="R142" s="52">
        <f t="shared" ref="R142:R144" si="72">SUM(F142:Q142)</f>
        <v>0</v>
      </c>
      <c r="S142" s="52">
        <f t="shared" ref="S142:S144" si="73">E142-R142</f>
        <v>0</v>
      </c>
      <c r="T142" s="99"/>
      <c r="V142" s="9"/>
    </row>
    <row r="143" spans="1:22" x14ac:dyDescent="0.25">
      <c r="A143" s="39"/>
      <c r="B143" s="29" t="str">
        <f>'[1]5) Year 1-5 Staff Assumptions'!B102</f>
        <v>TCRS Classified Legacy</v>
      </c>
      <c r="C143" s="39"/>
      <c r="D143" s="39"/>
      <c r="E143" s="82">
        <f>'6) Year 1 Budget'!E105</f>
        <v>0</v>
      </c>
      <c r="F143" s="59">
        <f t="shared" si="69"/>
        <v>0</v>
      </c>
      <c r="G143" s="59">
        <f t="shared" si="68"/>
        <v>0</v>
      </c>
      <c r="H143" s="59">
        <f t="shared" si="68"/>
        <v>0</v>
      </c>
      <c r="I143" s="59">
        <f t="shared" si="68"/>
        <v>0</v>
      </c>
      <c r="J143" s="59">
        <f t="shared" si="68"/>
        <v>0</v>
      </c>
      <c r="K143" s="59">
        <f t="shared" si="68"/>
        <v>0</v>
      </c>
      <c r="L143" s="59">
        <f t="shared" si="68"/>
        <v>0</v>
      </c>
      <c r="M143" s="59">
        <f t="shared" si="68"/>
        <v>0</v>
      </c>
      <c r="N143" s="59">
        <f t="shared" si="68"/>
        <v>0</v>
      </c>
      <c r="O143" s="59">
        <f t="shared" si="68"/>
        <v>0</v>
      </c>
      <c r="P143" s="59">
        <f t="shared" si="68"/>
        <v>0</v>
      </c>
      <c r="Q143" s="59">
        <f t="shared" si="68"/>
        <v>0</v>
      </c>
      <c r="R143" s="52">
        <f t="shared" si="72"/>
        <v>0</v>
      </c>
      <c r="S143" s="52">
        <f t="shared" si="73"/>
        <v>0</v>
      </c>
      <c r="T143" s="99"/>
      <c r="V143" s="9"/>
    </row>
    <row r="144" spans="1:22" x14ac:dyDescent="0.25">
      <c r="A144" s="39"/>
      <c r="B144" s="29" t="str">
        <f>'[1]5) Year 1-5 Staff Assumptions'!B103</f>
        <v>TCRS Classified Hybrid</v>
      </c>
      <c r="C144" s="39"/>
      <c r="D144" s="39"/>
      <c r="E144" s="82">
        <f>'6) Year 1 Budget'!E106</f>
        <v>0</v>
      </c>
      <c r="F144" s="59">
        <f t="shared" si="69"/>
        <v>0</v>
      </c>
      <c r="G144" s="59">
        <f t="shared" si="68"/>
        <v>0</v>
      </c>
      <c r="H144" s="59">
        <f t="shared" si="68"/>
        <v>0</v>
      </c>
      <c r="I144" s="59">
        <f t="shared" si="68"/>
        <v>0</v>
      </c>
      <c r="J144" s="59">
        <f t="shared" si="68"/>
        <v>0</v>
      </c>
      <c r="K144" s="59">
        <f t="shared" si="68"/>
        <v>0</v>
      </c>
      <c r="L144" s="59">
        <f t="shared" si="68"/>
        <v>0</v>
      </c>
      <c r="M144" s="59">
        <f t="shared" si="68"/>
        <v>0</v>
      </c>
      <c r="N144" s="59">
        <f t="shared" si="68"/>
        <v>0</v>
      </c>
      <c r="O144" s="59">
        <f t="shared" si="68"/>
        <v>0</v>
      </c>
      <c r="P144" s="59">
        <f t="shared" si="68"/>
        <v>0</v>
      </c>
      <c r="Q144" s="59">
        <f t="shared" si="68"/>
        <v>0</v>
      </c>
      <c r="R144" s="52">
        <f t="shared" si="72"/>
        <v>0</v>
      </c>
      <c r="S144" s="52">
        <f t="shared" si="73"/>
        <v>0</v>
      </c>
      <c r="T144" s="99"/>
      <c r="V144" s="9"/>
    </row>
    <row r="145" spans="1:22" x14ac:dyDescent="0.25">
      <c r="A145" s="39"/>
      <c r="B145" s="29" t="str">
        <f>'[1]5) Year 1-5 Staff Assumptions'!B104</f>
        <v>Other Classified Retirement</v>
      </c>
      <c r="C145" s="39"/>
      <c r="D145" s="39"/>
      <c r="E145" s="82">
        <f>'6) Year 1 Budget'!E107</f>
        <v>0</v>
      </c>
      <c r="F145" s="59">
        <f t="shared" si="69"/>
        <v>0</v>
      </c>
      <c r="G145" s="59">
        <f t="shared" si="68"/>
        <v>0</v>
      </c>
      <c r="H145" s="59">
        <f t="shared" si="68"/>
        <v>0</v>
      </c>
      <c r="I145" s="59">
        <f t="shared" si="68"/>
        <v>0</v>
      </c>
      <c r="J145" s="59">
        <f t="shared" si="68"/>
        <v>0</v>
      </c>
      <c r="K145" s="59">
        <f t="shared" si="68"/>
        <v>0</v>
      </c>
      <c r="L145" s="59">
        <f t="shared" si="68"/>
        <v>0</v>
      </c>
      <c r="M145" s="59">
        <f t="shared" si="68"/>
        <v>0</v>
      </c>
      <c r="N145" s="59">
        <f t="shared" si="68"/>
        <v>0</v>
      </c>
      <c r="O145" s="59">
        <f t="shared" si="68"/>
        <v>0</v>
      </c>
      <c r="P145" s="59">
        <f t="shared" si="68"/>
        <v>0</v>
      </c>
      <c r="Q145" s="59">
        <f t="shared" si="68"/>
        <v>0</v>
      </c>
      <c r="R145" s="52">
        <f t="shared" si="70"/>
        <v>0</v>
      </c>
      <c r="S145" s="52">
        <f t="shared" si="71"/>
        <v>0</v>
      </c>
      <c r="T145" s="99"/>
      <c r="V145" s="9"/>
    </row>
    <row r="146" spans="1:22" x14ac:dyDescent="0.25">
      <c r="A146" s="39"/>
      <c r="B146" s="29" t="str">
        <f>'[1]5) Year 1-5 Staff Assumptions'!B105</f>
        <v>Other Retirement</v>
      </c>
      <c r="C146" s="39"/>
      <c r="D146" s="39"/>
      <c r="E146" s="82">
        <f>'6) Year 1 Budget'!E108</f>
        <v>0</v>
      </c>
      <c r="F146" s="59">
        <f t="shared" si="69"/>
        <v>0</v>
      </c>
      <c r="G146" s="59">
        <f t="shared" si="68"/>
        <v>0</v>
      </c>
      <c r="H146" s="59">
        <f t="shared" si="68"/>
        <v>0</v>
      </c>
      <c r="I146" s="59">
        <f t="shared" si="68"/>
        <v>0</v>
      </c>
      <c r="J146" s="59">
        <f t="shared" si="68"/>
        <v>0</v>
      </c>
      <c r="K146" s="59">
        <f t="shared" si="68"/>
        <v>0</v>
      </c>
      <c r="L146" s="59">
        <f t="shared" si="68"/>
        <v>0</v>
      </c>
      <c r="M146" s="59">
        <f t="shared" si="68"/>
        <v>0</v>
      </c>
      <c r="N146" s="59">
        <f t="shared" si="68"/>
        <v>0</v>
      </c>
      <c r="O146" s="59">
        <f t="shared" si="68"/>
        <v>0</v>
      </c>
      <c r="P146" s="59">
        <f t="shared" si="68"/>
        <v>0</v>
      </c>
      <c r="Q146" s="59">
        <f t="shared" si="68"/>
        <v>0</v>
      </c>
      <c r="R146" s="52">
        <f t="shared" si="70"/>
        <v>0</v>
      </c>
      <c r="S146" s="52">
        <f t="shared" si="71"/>
        <v>0</v>
      </c>
      <c r="T146" s="99"/>
      <c r="V146" s="9"/>
    </row>
    <row r="147" spans="1:22" x14ac:dyDescent="0.25">
      <c r="B147" s="8"/>
      <c r="V147" s="9"/>
    </row>
    <row r="148" spans="1:22" ht="15.75" thickBot="1" x14ac:dyDescent="0.3">
      <c r="B148" s="25" t="s">
        <v>145</v>
      </c>
      <c r="C148" s="36"/>
      <c r="D148" s="36"/>
      <c r="E148" s="48">
        <f t="shared" ref="E148:S148" si="74">SUM(E132:E146)</f>
        <v>0</v>
      </c>
      <c r="F148" s="48">
        <f t="shared" si="74"/>
        <v>0</v>
      </c>
      <c r="G148" s="48">
        <f t="shared" si="74"/>
        <v>0</v>
      </c>
      <c r="H148" s="48">
        <f t="shared" si="74"/>
        <v>0</v>
      </c>
      <c r="I148" s="48">
        <f t="shared" si="74"/>
        <v>0</v>
      </c>
      <c r="J148" s="48">
        <f t="shared" si="74"/>
        <v>0</v>
      </c>
      <c r="K148" s="48">
        <f t="shared" si="74"/>
        <v>0</v>
      </c>
      <c r="L148" s="48">
        <f t="shared" si="74"/>
        <v>0</v>
      </c>
      <c r="M148" s="48">
        <f t="shared" si="74"/>
        <v>0</v>
      </c>
      <c r="N148" s="48">
        <f t="shared" si="74"/>
        <v>0</v>
      </c>
      <c r="O148" s="48">
        <f t="shared" si="74"/>
        <v>0</v>
      </c>
      <c r="P148" s="48">
        <f t="shared" si="74"/>
        <v>0</v>
      </c>
      <c r="Q148" s="48">
        <f t="shared" si="74"/>
        <v>0</v>
      </c>
      <c r="R148" s="48">
        <f t="shared" si="74"/>
        <v>0</v>
      </c>
      <c r="S148" s="48">
        <f t="shared" si="74"/>
        <v>0</v>
      </c>
      <c r="T148" s="49"/>
      <c r="V148" s="9"/>
    </row>
    <row r="149" spans="1:22" ht="16.5" thickTop="1" thickBot="1" x14ac:dyDescent="0.3">
      <c r="B149" s="126"/>
      <c r="C149" s="127"/>
      <c r="D149" s="127"/>
      <c r="E149" s="128"/>
      <c r="F149" s="128"/>
      <c r="G149" s="128"/>
      <c r="H149" s="128"/>
      <c r="I149" s="128"/>
      <c r="J149" s="128"/>
      <c r="K149" s="128"/>
      <c r="L149" s="128"/>
      <c r="M149" s="128"/>
      <c r="N149" s="128"/>
      <c r="O149" s="128"/>
      <c r="P149" s="128"/>
      <c r="Q149" s="128"/>
      <c r="R149" s="128"/>
      <c r="S149" s="128"/>
      <c r="T149" s="128"/>
      <c r="U149" s="18"/>
      <c r="V149" s="19"/>
    </row>
    <row r="150" spans="1:22" x14ac:dyDescent="0.25">
      <c r="B150" s="129"/>
      <c r="C150" s="130"/>
      <c r="D150" s="130"/>
      <c r="E150" s="131"/>
      <c r="F150" s="131"/>
      <c r="G150" s="131"/>
      <c r="H150" s="131"/>
      <c r="I150" s="131"/>
      <c r="J150" s="131"/>
      <c r="K150" s="131"/>
      <c r="L150" s="131"/>
      <c r="M150" s="131"/>
      <c r="N150" s="131"/>
      <c r="O150" s="131"/>
      <c r="P150" s="131"/>
      <c r="Q150" s="131"/>
      <c r="R150" s="131"/>
      <c r="S150" s="131"/>
      <c r="T150" s="131"/>
      <c r="U150" s="6"/>
      <c r="V150" s="7"/>
    </row>
    <row r="151" spans="1:22" x14ac:dyDescent="0.25">
      <c r="B151" s="25"/>
      <c r="C151" s="36"/>
      <c r="D151" s="36"/>
      <c r="E151" s="242" t="s">
        <v>146</v>
      </c>
      <c r="F151" s="242"/>
      <c r="G151" s="242"/>
      <c r="H151" s="242"/>
      <c r="I151" s="242"/>
      <c r="J151" s="242"/>
      <c r="K151" s="242"/>
      <c r="L151" s="242"/>
      <c r="M151" s="242"/>
      <c r="N151" s="242"/>
      <c r="O151" s="242"/>
      <c r="P151" s="242"/>
      <c r="Q151" s="242"/>
      <c r="R151" s="242"/>
      <c r="S151" s="242"/>
      <c r="T151" s="49"/>
      <c r="V151" s="9"/>
    </row>
    <row r="152" spans="1:22" x14ac:dyDescent="0.25">
      <c r="B152" s="25"/>
      <c r="C152" s="36"/>
      <c r="D152" s="36"/>
      <c r="E152" s="36"/>
      <c r="F152" s="36"/>
      <c r="G152" s="36"/>
      <c r="H152" s="36"/>
      <c r="I152" s="36"/>
      <c r="J152" s="36"/>
      <c r="K152" s="36"/>
      <c r="L152" s="36"/>
      <c r="M152" s="36"/>
      <c r="N152" s="36"/>
      <c r="O152" s="36"/>
      <c r="P152" s="36"/>
      <c r="Q152" s="36"/>
      <c r="R152" s="36"/>
      <c r="S152" s="36"/>
      <c r="T152" s="49"/>
      <c r="U152" s="36"/>
      <c r="V152" s="9"/>
    </row>
    <row r="153" spans="1:22" x14ac:dyDescent="0.25">
      <c r="B153" s="25"/>
      <c r="C153" s="36"/>
      <c r="D153" s="36"/>
      <c r="E153" s="76" t="str">
        <f>E10</f>
        <v>Year 1</v>
      </c>
      <c r="F153" s="76" t="str">
        <f t="shared" ref="F153:S153" si="75">F10</f>
        <v>Year 1</v>
      </c>
      <c r="G153" s="76" t="str">
        <f t="shared" si="75"/>
        <v>Year 1</v>
      </c>
      <c r="H153" s="76" t="str">
        <f t="shared" si="75"/>
        <v>Year 1</v>
      </c>
      <c r="I153" s="76" t="str">
        <f t="shared" si="75"/>
        <v>Year 1</v>
      </c>
      <c r="J153" s="76" t="str">
        <f t="shared" si="75"/>
        <v>Year 1</v>
      </c>
      <c r="K153" s="76" t="str">
        <f t="shared" si="75"/>
        <v>Year 1</v>
      </c>
      <c r="L153" s="76" t="str">
        <f t="shared" si="75"/>
        <v>Year 1</v>
      </c>
      <c r="M153" s="76" t="str">
        <f t="shared" si="75"/>
        <v>Year 1</v>
      </c>
      <c r="N153" s="76" t="str">
        <f t="shared" si="75"/>
        <v>Year 1</v>
      </c>
      <c r="O153" s="76" t="str">
        <f t="shared" si="75"/>
        <v>Year 1</v>
      </c>
      <c r="P153" s="76" t="str">
        <f t="shared" si="75"/>
        <v>Year 1</v>
      </c>
      <c r="Q153" s="76" t="str">
        <f t="shared" si="75"/>
        <v>Year 1</v>
      </c>
      <c r="R153" s="76" t="str">
        <f t="shared" si="75"/>
        <v>Year 1</v>
      </c>
      <c r="S153" s="76" t="str">
        <f t="shared" si="75"/>
        <v>Year 1</v>
      </c>
      <c r="T153" s="49"/>
      <c r="U153" s="36"/>
      <c r="V153" s="9"/>
    </row>
    <row r="154" spans="1:22" x14ac:dyDescent="0.25">
      <c r="B154" s="25"/>
      <c r="C154" s="36"/>
      <c r="D154" s="36"/>
      <c r="E154" s="67" t="str">
        <f>E11</f>
        <v>2024-25</v>
      </c>
      <c r="F154" s="67" t="str">
        <f t="shared" ref="F154:S154" si="76">F11</f>
        <v>2024-25</v>
      </c>
      <c r="G154" s="67" t="str">
        <f t="shared" si="76"/>
        <v>2024-25</v>
      </c>
      <c r="H154" s="67" t="str">
        <f t="shared" si="76"/>
        <v>2024-25</v>
      </c>
      <c r="I154" s="67" t="str">
        <f t="shared" si="76"/>
        <v>2024-25</v>
      </c>
      <c r="J154" s="67" t="str">
        <f t="shared" si="76"/>
        <v>2024-25</v>
      </c>
      <c r="K154" s="67" t="str">
        <f t="shared" si="76"/>
        <v>2024-25</v>
      </c>
      <c r="L154" s="67" t="str">
        <f t="shared" si="76"/>
        <v>2024-25</v>
      </c>
      <c r="M154" s="67" t="str">
        <f t="shared" si="76"/>
        <v>2024-25</v>
      </c>
      <c r="N154" s="67" t="str">
        <f t="shared" si="76"/>
        <v>2024-25</v>
      </c>
      <c r="O154" s="67" t="str">
        <f t="shared" si="76"/>
        <v>2024-25</v>
      </c>
      <c r="P154" s="67" t="str">
        <f t="shared" si="76"/>
        <v>2024-25</v>
      </c>
      <c r="Q154" s="67" t="str">
        <f t="shared" si="76"/>
        <v>2024-25</v>
      </c>
      <c r="R154" s="67" t="str">
        <f t="shared" si="76"/>
        <v>2024-25</v>
      </c>
      <c r="S154" s="67" t="str">
        <f t="shared" si="76"/>
        <v>2024-25</v>
      </c>
      <c r="T154" s="78"/>
      <c r="U154" s="36"/>
      <c r="V154" s="9"/>
    </row>
    <row r="155" spans="1:22" x14ac:dyDescent="0.25">
      <c r="A155" s="39"/>
      <c r="B155" s="29"/>
      <c r="C155" s="36"/>
      <c r="D155" s="2"/>
      <c r="E155" s="67" t="str">
        <f>E12</f>
        <v>Total Budget</v>
      </c>
      <c r="F155" s="67" t="str">
        <f t="shared" ref="F155:S155" si="77">F12</f>
        <v>July</v>
      </c>
      <c r="G155" s="67" t="str">
        <f t="shared" si="77"/>
        <v>August</v>
      </c>
      <c r="H155" s="67" t="str">
        <f t="shared" si="77"/>
        <v>September</v>
      </c>
      <c r="I155" s="67" t="str">
        <f t="shared" si="77"/>
        <v>October</v>
      </c>
      <c r="J155" s="67" t="str">
        <f t="shared" si="77"/>
        <v>November</v>
      </c>
      <c r="K155" s="67" t="str">
        <f t="shared" si="77"/>
        <v>December</v>
      </c>
      <c r="L155" s="67" t="str">
        <f t="shared" si="77"/>
        <v>January</v>
      </c>
      <c r="M155" s="67" t="str">
        <f t="shared" si="77"/>
        <v>February</v>
      </c>
      <c r="N155" s="67" t="str">
        <f t="shared" si="77"/>
        <v>March</v>
      </c>
      <c r="O155" s="67" t="str">
        <f t="shared" si="77"/>
        <v>April</v>
      </c>
      <c r="P155" s="67" t="str">
        <f t="shared" si="77"/>
        <v>May</v>
      </c>
      <c r="Q155" s="67" t="str">
        <f t="shared" si="77"/>
        <v>June</v>
      </c>
      <c r="R155" s="67" t="str">
        <f t="shared" si="77"/>
        <v>Total</v>
      </c>
      <c r="S155" s="67" t="str">
        <f t="shared" si="77"/>
        <v>AR/AP</v>
      </c>
      <c r="T155" s="38"/>
      <c r="V155" s="9"/>
    </row>
    <row r="156" spans="1:22" hidden="1" x14ac:dyDescent="0.25">
      <c r="A156" s="39"/>
      <c r="B156" s="29"/>
      <c r="C156" s="39"/>
      <c r="D156" s="2"/>
      <c r="E156" s="69" t="e">
        <f>100%+E155</f>
        <v>#VALUE!</v>
      </c>
      <c r="F156" s="69" t="e">
        <f>E156*(1+F155)</f>
        <v>#VALUE!</v>
      </c>
      <c r="G156" s="69" t="e">
        <f t="shared" ref="G156:M156" si="78">F156*(1+G155)</f>
        <v>#VALUE!</v>
      </c>
      <c r="H156" s="69" t="e">
        <f t="shared" si="78"/>
        <v>#VALUE!</v>
      </c>
      <c r="I156" s="69" t="e">
        <f t="shared" si="78"/>
        <v>#VALUE!</v>
      </c>
      <c r="J156" s="69" t="e">
        <f t="shared" si="78"/>
        <v>#VALUE!</v>
      </c>
      <c r="K156" s="69" t="e">
        <f t="shared" si="78"/>
        <v>#VALUE!</v>
      </c>
      <c r="L156" s="69" t="e">
        <f t="shared" si="78"/>
        <v>#VALUE!</v>
      </c>
      <c r="M156" s="69" t="e">
        <f t="shared" si="78"/>
        <v>#VALUE!</v>
      </c>
      <c r="N156" s="69"/>
      <c r="O156" s="69"/>
      <c r="P156" s="69"/>
      <c r="Q156" s="69"/>
      <c r="R156" s="69"/>
      <c r="S156" s="69" t="e">
        <f>M156*(1+S155)</f>
        <v>#VALUE!</v>
      </c>
      <c r="T156" s="69"/>
      <c r="V156" s="9"/>
    </row>
    <row r="157" spans="1:22" x14ac:dyDescent="0.25">
      <c r="B157" s="25"/>
      <c r="C157" s="36"/>
      <c r="D157" s="36"/>
      <c r="E157" s="49"/>
      <c r="F157" s="49"/>
      <c r="G157" s="49"/>
      <c r="H157" s="49"/>
      <c r="I157" s="49"/>
      <c r="J157" s="49"/>
      <c r="K157" s="49"/>
      <c r="L157" s="49"/>
      <c r="M157" s="49"/>
      <c r="N157" s="49"/>
      <c r="O157" s="49"/>
      <c r="P157" s="49"/>
      <c r="Q157" s="49"/>
      <c r="R157" s="49"/>
      <c r="S157" s="49"/>
      <c r="T157" s="49"/>
      <c r="V157" s="9"/>
    </row>
    <row r="158" spans="1:22" x14ac:dyDescent="0.25">
      <c r="B158" s="25" t="s">
        <v>148</v>
      </c>
      <c r="C158" s="36"/>
      <c r="D158" s="36"/>
      <c r="E158" s="49"/>
      <c r="F158" s="49"/>
      <c r="G158" s="49"/>
      <c r="H158" s="49"/>
      <c r="I158" s="49"/>
      <c r="J158" s="49"/>
      <c r="K158" s="49"/>
      <c r="L158" s="49"/>
      <c r="M158" s="49"/>
      <c r="N158" s="49"/>
      <c r="O158" s="49"/>
      <c r="P158" s="49"/>
      <c r="Q158" s="49"/>
      <c r="R158" s="49"/>
      <c r="S158" s="49"/>
      <c r="T158" s="41" t="s">
        <v>105</v>
      </c>
      <c r="V158" s="9"/>
    </row>
    <row r="159" spans="1:22" x14ac:dyDescent="0.25">
      <c r="B159" s="29" t="str">
        <f>'6) Year 1 Budget'!B121</f>
        <v>Professional Development</v>
      </c>
      <c r="C159" s="83"/>
      <c r="E159" s="75">
        <f>'6) Year 1 Budget'!E121</f>
        <v>0</v>
      </c>
      <c r="F159" s="59">
        <f>$E159/12</f>
        <v>0</v>
      </c>
      <c r="G159" s="59">
        <f t="shared" ref="G159:Q173" si="79">$E159/12</f>
        <v>0</v>
      </c>
      <c r="H159" s="59">
        <f t="shared" si="79"/>
        <v>0</v>
      </c>
      <c r="I159" s="59">
        <f t="shared" si="79"/>
        <v>0</v>
      </c>
      <c r="J159" s="59">
        <f t="shared" si="79"/>
        <v>0</v>
      </c>
      <c r="K159" s="59">
        <f t="shared" si="79"/>
        <v>0</v>
      </c>
      <c r="L159" s="59">
        <f t="shared" si="79"/>
        <v>0</v>
      </c>
      <c r="M159" s="59">
        <f t="shared" si="79"/>
        <v>0</v>
      </c>
      <c r="N159" s="59">
        <f t="shared" si="79"/>
        <v>0</v>
      </c>
      <c r="O159" s="59">
        <f t="shared" si="79"/>
        <v>0</v>
      </c>
      <c r="P159" s="59">
        <f t="shared" si="79"/>
        <v>0</v>
      </c>
      <c r="Q159" s="59">
        <f t="shared" si="79"/>
        <v>0</v>
      </c>
      <c r="R159" s="52">
        <f>SUM(F159:Q159)</f>
        <v>0</v>
      </c>
      <c r="S159" s="52">
        <f>E159-R159</f>
        <v>0</v>
      </c>
      <c r="T159" s="98" t="s">
        <v>149</v>
      </c>
      <c r="V159" s="9"/>
    </row>
    <row r="160" spans="1:22" x14ac:dyDescent="0.25">
      <c r="B160" s="29" t="str">
        <f>'6) Year 1 Budget'!B122</f>
        <v>Financial Services</v>
      </c>
      <c r="C160" s="83"/>
      <c r="E160" s="75">
        <f>'6) Year 1 Budget'!E122</f>
        <v>0</v>
      </c>
      <c r="F160" s="59">
        <f t="shared" ref="F160:F173" si="80">$E160/12</f>
        <v>0</v>
      </c>
      <c r="G160" s="59">
        <f t="shared" si="79"/>
        <v>0</v>
      </c>
      <c r="H160" s="59">
        <f t="shared" si="79"/>
        <v>0</v>
      </c>
      <c r="I160" s="59">
        <f t="shared" si="79"/>
        <v>0</v>
      </c>
      <c r="J160" s="59">
        <f t="shared" si="79"/>
        <v>0</v>
      </c>
      <c r="K160" s="59">
        <f t="shared" si="79"/>
        <v>0</v>
      </c>
      <c r="L160" s="59">
        <f t="shared" si="79"/>
        <v>0</v>
      </c>
      <c r="M160" s="59">
        <f t="shared" si="79"/>
        <v>0</v>
      </c>
      <c r="N160" s="59">
        <f t="shared" si="79"/>
        <v>0</v>
      </c>
      <c r="O160" s="59">
        <f t="shared" si="79"/>
        <v>0</v>
      </c>
      <c r="P160" s="59">
        <f t="shared" si="79"/>
        <v>0</v>
      </c>
      <c r="Q160" s="59">
        <f t="shared" si="79"/>
        <v>0</v>
      </c>
      <c r="R160" s="52">
        <f>SUM(F160:Q160)</f>
        <v>0</v>
      </c>
      <c r="S160" s="52">
        <f>E160-R160</f>
        <v>0</v>
      </c>
      <c r="T160" s="98" t="s">
        <v>150</v>
      </c>
      <c r="V160" s="9"/>
    </row>
    <row r="161" spans="2:22" x14ac:dyDescent="0.25">
      <c r="B161" s="29" t="str">
        <f>'6) Year 1 Budget'!B123</f>
        <v>Audit Services</v>
      </c>
      <c r="C161" s="83"/>
      <c r="E161" s="75">
        <f>'6) Year 1 Budget'!E123</f>
        <v>0</v>
      </c>
      <c r="F161" s="59">
        <f t="shared" si="80"/>
        <v>0</v>
      </c>
      <c r="G161" s="59">
        <f t="shared" si="79"/>
        <v>0</v>
      </c>
      <c r="H161" s="59">
        <f t="shared" si="79"/>
        <v>0</v>
      </c>
      <c r="I161" s="59">
        <f t="shared" si="79"/>
        <v>0</v>
      </c>
      <c r="J161" s="59">
        <f t="shared" si="79"/>
        <v>0</v>
      </c>
      <c r="K161" s="59">
        <f t="shared" si="79"/>
        <v>0</v>
      </c>
      <c r="L161" s="59">
        <f t="shared" si="79"/>
        <v>0</v>
      </c>
      <c r="M161" s="59">
        <f t="shared" si="79"/>
        <v>0</v>
      </c>
      <c r="N161" s="59">
        <f t="shared" si="79"/>
        <v>0</v>
      </c>
      <c r="O161" s="59">
        <f t="shared" si="79"/>
        <v>0</v>
      </c>
      <c r="P161" s="59">
        <f t="shared" si="79"/>
        <v>0</v>
      </c>
      <c r="Q161" s="59">
        <f t="shared" si="79"/>
        <v>0</v>
      </c>
      <c r="R161" s="52">
        <f>SUM(F161:Q161)</f>
        <v>0</v>
      </c>
      <c r="S161" s="52">
        <f>E161-R161</f>
        <v>0</v>
      </c>
      <c r="T161" s="98" t="s">
        <v>151</v>
      </c>
      <c r="V161" s="9"/>
    </row>
    <row r="162" spans="2:22" x14ac:dyDescent="0.25">
      <c r="B162" s="29" t="str">
        <f>'6) Year 1 Budget'!B124</f>
        <v>Legal Fees</v>
      </c>
      <c r="C162" s="83"/>
      <c r="E162" s="75">
        <f>'6) Year 1 Budget'!E124</f>
        <v>0</v>
      </c>
      <c r="F162" s="59">
        <f t="shared" si="80"/>
        <v>0</v>
      </c>
      <c r="G162" s="59">
        <f t="shared" si="79"/>
        <v>0</v>
      </c>
      <c r="H162" s="59">
        <f t="shared" si="79"/>
        <v>0</v>
      </c>
      <c r="I162" s="59">
        <f t="shared" si="79"/>
        <v>0</v>
      </c>
      <c r="J162" s="59">
        <f t="shared" si="79"/>
        <v>0</v>
      </c>
      <c r="K162" s="59">
        <f t="shared" si="79"/>
        <v>0</v>
      </c>
      <c r="L162" s="59">
        <f t="shared" si="79"/>
        <v>0</v>
      </c>
      <c r="M162" s="59">
        <f t="shared" si="79"/>
        <v>0</v>
      </c>
      <c r="N162" s="59">
        <f t="shared" si="79"/>
        <v>0</v>
      </c>
      <c r="O162" s="59">
        <f t="shared" si="79"/>
        <v>0</v>
      </c>
      <c r="P162" s="59">
        <f t="shared" si="79"/>
        <v>0</v>
      </c>
      <c r="Q162" s="59">
        <f t="shared" si="79"/>
        <v>0</v>
      </c>
      <c r="R162" s="52">
        <f t="shared" ref="R162:R168" si="81">SUM(F162:Q162)</f>
        <v>0</v>
      </c>
      <c r="S162" s="52">
        <f t="shared" ref="S162:S168" si="82">E162-R162</f>
        <v>0</v>
      </c>
      <c r="T162" s="98" t="s">
        <v>152</v>
      </c>
      <c r="V162" s="9"/>
    </row>
    <row r="163" spans="2:22" x14ac:dyDescent="0.25">
      <c r="B163" s="29" t="str">
        <f>'6) Year 1 Budget'!B125</f>
        <v>Copier Lease and Usage</v>
      </c>
      <c r="C163" s="83"/>
      <c r="E163" s="75">
        <f>'6) Year 1 Budget'!E125</f>
        <v>0</v>
      </c>
      <c r="F163" s="59">
        <f t="shared" si="80"/>
        <v>0</v>
      </c>
      <c r="G163" s="59">
        <f t="shared" si="79"/>
        <v>0</v>
      </c>
      <c r="H163" s="59">
        <f t="shared" si="79"/>
        <v>0</v>
      </c>
      <c r="I163" s="59">
        <f t="shared" si="79"/>
        <v>0</v>
      </c>
      <c r="J163" s="59">
        <f t="shared" si="79"/>
        <v>0</v>
      </c>
      <c r="K163" s="59">
        <f t="shared" si="79"/>
        <v>0</v>
      </c>
      <c r="L163" s="59">
        <f t="shared" si="79"/>
        <v>0</v>
      </c>
      <c r="M163" s="59">
        <f t="shared" si="79"/>
        <v>0</v>
      </c>
      <c r="N163" s="59">
        <f t="shared" si="79"/>
        <v>0</v>
      </c>
      <c r="O163" s="59">
        <f t="shared" si="79"/>
        <v>0</v>
      </c>
      <c r="P163" s="59">
        <f t="shared" si="79"/>
        <v>0</v>
      </c>
      <c r="Q163" s="59">
        <f t="shared" si="79"/>
        <v>0</v>
      </c>
      <c r="R163" s="52">
        <f t="shared" si="81"/>
        <v>0</v>
      </c>
      <c r="S163" s="52">
        <f t="shared" si="82"/>
        <v>0</v>
      </c>
      <c r="T163" s="98" t="s">
        <v>153</v>
      </c>
      <c r="V163" s="9"/>
    </row>
    <row r="164" spans="2:22" x14ac:dyDescent="0.25">
      <c r="B164" s="29" t="str">
        <f>'6) Year 1 Budget'!B126</f>
        <v>Internet and Phone Service</v>
      </c>
      <c r="C164" s="83"/>
      <c r="E164" s="75">
        <f>'6) Year 1 Budget'!E126</f>
        <v>0</v>
      </c>
      <c r="F164" s="59">
        <f t="shared" si="80"/>
        <v>0</v>
      </c>
      <c r="G164" s="59">
        <f t="shared" si="79"/>
        <v>0</v>
      </c>
      <c r="H164" s="59">
        <f t="shared" si="79"/>
        <v>0</v>
      </c>
      <c r="I164" s="59">
        <f t="shared" si="79"/>
        <v>0</v>
      </c>
      <c r="J164" s="59">
        <f t="shared" si="79"/>
        <v>0</v>
      </c>
      <c r="K164" s="59">
        <f t="shared" si="79"/>
        <v>0</v>
      </c>
      <c r="L164" s="59">
        <f t="shared" si="79"/>
        <v>0</v>
      </c>
      <c r="M164" s="59">
        <f t="shared" si="79"/>
        <v>0</v>
      </c>
      <c r="N164" s="59">
        <f t="shared" si="79"/>
        <v>0</v>
      </c>
      <c r="O164" s="59">
        <f t="shared" si="79"/>
        <v>0</v>
      </c>
      <c r="P164" s="59">
        <f t="shared" si="79"/>
        <v>0</v>
      </c>
      <c r="Q164" s="59">
        <f t="shared" si="79"/>
        <v>0</v>
      </c>
      <c r="R164" s="52">
        <f t="shared" si="81"/>
        <v>0</v>
      </c>
      <c r="S164" s="52">
        <f t="shared" si="82"/>
        <v>0</v>
      </c>
      <c r="T164" s="98" t="s">
        <v>154</v>
      </c>
      <c r="V164" s="9"/>
    </row>
    <row r="165" spans="2:22" x14ac:dyDescent="0.25">
      <c r="B165" s="29" t="str">
        <f>'6) Year 1 Budget'!B127</f>
        <v>Cell Phone Service</v>
      </c>
      <c r="C165" s="83"/>
      <c r="E165" s="75">
        <f>'6) Year 1 Budget'!E127</f>
        <v>0</v>
      </c>
      <c r="F165" s="59">
        <f t="shared" si="80"/>
        <v>0</v>
      </c>
      <c r="G165" s="59">
        <f t="shared" si="79"/>
        <v>0</v>
      </c>
      <c r="H165" s="59">
        <f t="shared" si="79"/>
        <v>0</v>
      </c>
      <c r="I165" s="59">
        <f t="shared" si="79"/>
        <v>0</v>
      </c>
      <c r="J165" s="59">
        <f t="shared" si="79"/>
        <v>0</v>
      </c>
      <c r="K165" s="59">
        <f t="shared" si="79"/>
        <v>0</v>
      </c>
      <c r="L165" s="59">
        <f t="shared" si="79"/>
        <v>0</v>
      </c>
      <c r="M165" s="59">
        <f t="shared" si="79"/>
        <v>0</v>
      </c>
      <c r="N165" s="59">
        <f t="shared" si="79"/>
        <v>0</v>
      </c>
      <c r="O165" s="59">
        <f t="shared" si="79"/>
        <v>0</v>
      </c>
      <c r="P165" s="59">
        <f t="shared" si="79"/>
        <v>0</v>
      </c>
      <c r="Q165" s="59">
        <f t="shared" si="79"/>
        <v>0</v>
      </c>
      <c r="R165" s="52">
        <f t="shared" si="81"/>
        <v>0</v>
      </c>
      <c r="S165" s="52">
        <f t="shared" si="82"/>
        <v>0</v>
      </c>
      <c r="T165" s="98" t="s">
        <v>155</v>
      </c>
      <c r="V165" s="9"/>
    </row>
    <row r="166" spans="2:22" x14ac:dyDescent="0.25">
      <c r="B166" s="29" t="str">
        <f>'6) Year 1 Budget'!B128</f>
        <v>Payroll Services</v>
      </c>
      <c r="C166" s="83"/>
      <c r="E166" s="75">
        <f>'6) Year 1 Budget'!E128</f>
        <v>0</v>
      </c>
      <c r="F166" s="59">
        <f t="shared" si="80"/>
        <v>0</v>
      </c>
      <c r="G166" s="59">
        <f t="shared" si="79"/>
        <v>0</v>
      </c>
      <c r="H166" s="59">
        <f t="shared" si="79"/>
        <v>0</v>
      </c>
      <c r="I166" s="59">
        <f t="shared" si="79"/>
        <v>0</v>
      </c>
      <c r="J166" s="59">
        <f t="shared" si="79"/>
        <v>0</v>
      </c>
      <c r="K166" s="59">
        <f t="shared" si="79"/>
        <v>0</v>
      </c>
      <c r="L166" s="59">
        <f t="shared" si="79"/>
        <v>0</v>
      </c>
      <c r="M166" s="59">
        <f t="shared" si="79"/>
        <v>0</v>
      </c>
      <c r="N166" s="59">
        <f t="shared" si="79"/>
        <v>0</v>
      </c>
      <c r="O166" s="59">
        <f t="shared" si="79"/>
        <v>0</v>
      </c>
      <c r="P166" s="59">
        <f t="shared" si="79"/>
        <v>0</v>
      </c>
      <c r="Q166" s="59">
        <f t="shared" si="79"/>
        <v>0</v>
      </c>
      <c r="R166" s="52">
        <f t="shared" si="81"/>
        <v>0</v>
      </c>
      <c r="S166" s="52">
        <f t="shared" si="82"/>
        <v>0</v>
      </c>
      <c r="T166" s="98" t="s">
        <v>156</v>
      </c>
      <c r="V166" s="9"/>
    </row>
    <row r="167" spans="2:22" x14ac:dyDescent="0.25">
      <c r="B167" s="29" t="str">
        <f>'6) Year 1 Budget'!B129</f>
        <v>Health Services</v>
      </c>
      <c r="C167" s="83"/>
      <c r="E167" s="75">
        <f>'6) Year 1 Budget'!E129</f>
        <v>0</v>
      </c>
      <c r="F167" s="59">
        <f t="shared" si="80"/>
        <v>0</v>
      </c>
      <c r="G167" s="59">
        <f t="shared" si="79"/>
        <v>0</v>
      </c>
      <c r="H167" s="59">
        <f t="shared" si="79"/>
        <v>0</v>
      </c>
      <c r="I167" s="59">
        <f t="shared" si="79"/>
        <v>0</v>
      </c>
      <c r="J167" s="59">
        <f t="shared" si="79"/>
        <v>0</v>
      </c>
      <c r="K167" s="59">
        <f t="shared" si="79"/>
        <v>0</v>
      </c>
      <c r="L167" s="59">
        <f t="shared" si="79"/>
        <v>0</v>
      </c>
      <c r="M167" s="59">
        <f t="shared" si="79"/>
        <v>0</v>
      </c>
      <c r="N167" s="59">
        <f t="shared" si="79"/>
        <v>0</v>
      </c>
      <c r="O167" s="59">
        <f t="shared" si="79"/>
        <v>0</v>
      </c>
      <c r="P167" s="59">
        <f t="shared" si="79"/>
        <v>0</v>
      </c>
      <c r="Q167" s="59">
        <f t="shared" si="79"/>
        <v>0</v>
      </c>
      <c r="R167" s="52">
        <f t="shared" si="81"/>
        <v>0</v>
      </c>
      <c r="S167" s="52">
        <f t="shared" si="82"/>
        <v>0</v>
      </c>
      <c r="T167" s="98" t="s">
        <v>157</v>
      </c>
      <c r="V167" s="9"/>
    </row>
    <row r="168" spans="2:22" x14ac:dyDescent="0.25">
      <c r="B168" s="29" t="str">
        <f>'6) Year 1 Budget'!B130</f>
        <v>Transportation</v>
      </c>
      <c r="C168" s="83"/>
      <c r="E168" s="75">
        <f>'6) Year 1 Budget'!E130</f>
        <v>0</v>
      </c>
      <c r="F168" s="59">
        <f t="shared" si="80"/>
        <v>0</v>
      </c>
      <c r="G168" s="59">
        <f t="shared" si="79"/>
        <v>0</v>
      </c>
      <c r="H168" s="59">
        <f t="shared" si="79"/>
        <v>0</v>
      </c>
      <c r="I168" s="59">
        <f t="shared" si="79"/>
        <v>0</v>
      </c>
      <c r="J168" s="59">
        <f t="shared" si="79"/>
        <v>0</v>
      </c>
      <c r="K168" s="59">
        <f t="shared" si="79"/>
        <v>0</v>
      </c>
      <c r="L168" s="59">
        <f t="shared" si="79"/>
        <v>0</v>
      </c>
      <c r="M168" s="59">
        <f t="shared" si="79"/>
        <v>0</v>
      </c>
      <c r="N168" s="59">
        <f t="shared" si="79"/>
        <v>0</v>
      </c>
      <c r="O168" s="59">
        <f t="shared" si="79"/>
        <v>0</v>
      </c>
      <c r="P168" s="59">
        <f t="shared" si="79"/>
        <v>0</v>
      </c>
      <c r="Q168" s="59">
        <f t="shared" si="79"/>
        <v>0</v>
      </c>
      <c r="R168" s="52">
        <f t="shared" si="81"/>
        <v>0</v>
      </c>
      <c r="S168" s="52">
        <f t="shared" si="82"/>
        <v>0</v>
      </c>
      <c r="T168" s="98" t="s">
        <v>158</v>
      </c>
      <c r="V168" s="9"/>
    </row>
    <row r="169" spans="2:22" x14ac:dyDescent="0.25">
      <c r="B169" s="29" t="str">
        <f>'6) Year 1 Budget'!B131</f>
        <v>IT Services</v>
      </c>
      <c r="C169" s="83"/>
      <c r="E169" s="75">
        <f>'6) Year 1 Budget'!E131</f>
        <v>0</v>
      </c>
      <c r="F169" s="59">
        <f t="shared" si="80"/>
        <v>0</v>
      </c>
      <c r="G169" s="59">
        <f t="shared" si="79"/>
        <v>0</v>
      </c>
      <c r="H169" s="59">
        <f t="shared" si="79"/>
        <v>0</v>
      </c>
      <c r="I169" s="59">
        <f t="shared" si="79"/>
        <v>0</v>
      </c>
      <c r="J169" s="59">
        <f t="shared" si="79"/>
        <v>0</v>
      </c>
      <c r="K169" s="59">
        <f t="shared" si="79"/>
        <v>0</v>
      </c>
      <c r="L169" s="59">
        <f t="shared" si="79"/>
        <v>0</v>
      </c>
      <c r="M169" s="59">
        <f t="shared" si="79"/>
        <v>0</v>
      </c>
      <c r="N169" s="59">
        <f t="shared" si="79"/>
        <v>0</v>
      </c>
      <c r="O169" s="59">
        <f t="shared" si="79"/>
        <v>0</v>
      </c>
      <c r="P169" s="59">
        <f t="shared" si="79"/>
        <v>0</v>
      </c>
      <c r="Q169" s="59">
        <f t="shared" si="79"/>
        <v>0</v>
      </c>
      <c r="R169" s="52">
        <f>SUM(F169:Q169)</f>
        <v>0</v>
      </c>
      <c r="S169" s="52">
        <f>E169-R169</f>
        <v>0</v>
      </c>
      <c r="T169" s="98" t="s">
        <v>159</v>
      </c>
      <c r="V169" s="9"/>
    </row>
    <row r="170" spans="2:22" x14ac:dyDescent="0.25">
      <c r="B170" s="29" t="str">
        <f>'6) Year 1 Budget'!B132</f>
        <v>Contracted SPED Services</v>
      </c>
      <c r="C170" s="83"/>
      <c r="E170" s="75">
        <f>'6) Year 1 Budget'!E132</f>
        <v>0</v>
      </c>
      <c r="F170" s="59">
        <f t="shared" si="80"/>
        <v>0</v>
      </c>
      <c r="G170" s="59">
        <f t="shared" si="79"/>
        <v>0</v>
      </c>
      <c r="H170" s="59">
        <f t="shared" si="79"/>
        <v>0</v>
      </c>
      <c r="I170" s="59">
        <f t="shared" si="79"/>
        <v>0</v>
      </c>
      <c r="J170" s="59">
        <f t="shared" si="79"/>
        <v>0</v>
      </c>
      <c r="K170" s="59">
        <f t="shared" si="79"/>
        <v>0</v>
      </c>
      <c r="L170" s="59">
        <f t="shared" si="79"/>
        <v>0</v>
      </c>
      <c r="M170" s="59">
        <f t="shared" si="79"/>
        <v>0</v>
      </c>
      <c r="N170" s="59">
        <f t="shared" si="79"/>
        <v>0</v>
      </c>
      <c r="O170" s="59">
        <f t="shared" si="79"/>
        <v>0</v>
      </c>
      <c r="P170" s="59">
        <f t="shared" si="79"/>
        <v>0</v>
      </c>
      <c r="Q170" s="59">
        <f t="shared" si="79"/>
        <v>0</v>
      </c>
      <c r="R170" s="52">
        <f>SUM(F170:Q170)</f>
        <v>0</v>
      </c>
      <c r="S170" s="52">
        <f>E170-R170</f>
        <v>0</v>
      </c>
      <c r="T170" s="98" t="s">
        <v>160</v>
      </c>
      <c r="V170" s="9"/>
    </row>
    <row r="171" spans="2:22" x14ac:dyDescent="0.25">
      <c r="B171" s="29" t="str">
        <f>'6) Year 1 Budget'!B133</f>
        <v>Insurance</v>
      </c>
      <c r="C171" s="83"/>
      <c r="E171" s="75">
        <f>'6) Year 1 Budget'!E133</f>
        <v>0</v>
      </c>
      <c r="F171" s="59">
        <f t="shared" si="80"/>
        <v>0</v>
      </c>
      <c r="G171" s="59">
        <f t="shared" si="79"/>
        <v>0</v>
      </c>
      <c r="H171" s="59">
        <f t="shared" si="79"/>
        <v>0</v>
      </c>
      <c r="I171" s="59">
        <f t="shared" si="79"/>
        <v>0</v>
      </c>
      <c r="J171" s="59">
        <f t="shared" si="79"/>
        <v>0</v>
      </c>
      <c r="K171" s="59">
        <f t="shared" si="79"/>
        <v>0</v>
      </c>
      <c r="L171" s="59">
        <f t="shared" si="79"/>
        <v>0</v>
      </c>
      <c r="M171" s="59">
        <f t="shared" si="79"/>
        <v>0</v>
      </c>
      <c r="N171" s="59">
        <f t="shared" si="79"/>
        <v>0</v>
      </c>
      <c r="O171" s="59">
        <f t="shared" si="79"/>
        <v>0</v>
      </c>
      <c r="P171" s="59">
        <f t="shared" si="79"/>
        <v>0</v>
      </c>
      <c r="Q171" s="59">
        <f t="shared" si="79"/>
        <v>0</v>
      </c>
      <c r="R171" s="52">
        <f>SUM(F171:Q171)</f>
        <v>0</v>
      </c>
      <c r="S171" s="52">
        <f>E171-R171</f>
        <v>0</v>
      </c>
      <c r="T171" s="98" t="s">
        <v>161</v>
      </c>
      <c r="V171" s="9"/>
    </row>
    <row r="172" spans="2:22" x14ac:dyDescent="0.25">
      <c r="B172" s="29" t="str">
        <f>'6) Year 1 Budget'!B134</f>
        <v>Postal Charges</v>
      </c>
      <c r="C172" s="83"/>
      <c r="E172" s="75">
        <f>'6) Year 1 Budget'!E134</f>
        <v>0</v>
      </c>
      <c r="F172" s="59">
        <f t="shared" si="80"/>
        <v>0</v>
      </c>
      <c r="G172" s="59">
        <f t="shared" si="79"/>
        <v>0</v>
      </c>
      <c r="H172" s="59">
        <f t="shared" si="79"/>
        <v>0</v>
      </c>
      <c r="I172" s="59">
        <f t="shared" si="79"/>
        <v>0</v>
      </c>
      <c r="J172" s="59">
        <f t="shared" si="79"/>
        <v>0</v>
      </c>
      <c r="K172" s="59">
        <f t="shared" si="79"/>
        <v>0</v>
      </c>
      <c r="L172" s="59">
        <f t="shared" si="79"/>
        <v>0</v>
      </c>
      <c r="M172" s="59">
        <f t="shared" si="79"/>
        <v>0</v>
      </c>
      <c r="N172" s="59">
        <f t="shared" si="79"/>
        <v>0</v>
      </c>
      <c r="O172" s="59">
        <f t="shared" si="79"/>
        <v>0</v>
      </c>
      <c r="P172" s="59">
        <f t="shared" si="79"/>
        <v>0</v>
      </c>
      <c r="Q172" s="59">
        <f t="shared" si="79"/>
        <v>0</v>
      </c>
      <c r="R172" s="52">
        <f t="shared" ref="R172:R173" si="83">SUM(F172:Q172)</f>
        <v>0</v>
      </c>
      <c r="S172" s="52">
        <f t="shared" ref="S172:S173" si="84">E172-R172</f>
        <v>0</v>
      </c>
      <c r="T172" s="98" t="s">
        <v>162</v>
      </c>
      <c r="V172" s="9"/>
    </row>
    <row r="173" spans="2:22" x14ac:dyDescent="0.25">
      <c r="B173" s="29" t="str">
        <f>'6) Year 1 Budget'!B135</f>
        <v>Bank Charges</v>
      </c>
      <c r="C173" s="83"/>
      <c r="E173" s="75">
        <f>'6) Year 1 Budget'!E135</f>
        <v>0</v>
      </c>
      <c r="F173" s="59">
        <f t="shared" si="80"/>
        <v>0</v>
      </c>
      <c r="G173" s="59">
        <f t="shared" si="79"/>
        <v>0</v>
      </c>
      <c r="H173" s="59">
        <f t="shared" si="79"/>
        <v>0</v>
      </c>
      <c r="I173" s="59">
        <f t="shared" si="79"/>
        <v>0</v>
      </c>
      <c r="J173" s="59">
        <f t="shared" si="79"/>
        <v>0</v>
      </c>
      <c r="K173" s="59">
        <f t="shared" si="79"/>
        <v>0</v>
      </c>
      <c r="L173" s="59">
        <f t="shared" si="79"/>
        <v>0</v>
      </c>
      <c r="M173" s="59">
        <f t="shared" si="79"/>
        <v>0</v>
      </c>
      <c r="N173" s="59">
        <f t="shared" si="79"/>
        <v>0</v>
      </c>
      <c r="O173" s="59">
        <f t="shared" si="79"/>
        <v>0</v>
      </c>
      <c r="P173" s="59">
        <f t="shared" si="79"/>
        <v>0</v>
      </c>
      <c r="Q173" s="59">
        <f t="shared" si="79"/>
        <v>0</v>
      </c>
      <c r="R173" s="52">
        <f t="shared" si="83"/>
        <v>0</v>
      </c>
      <c r="S173" s="52">
        <f t="shared" si="84"/>
        <v>0</v>
      </c>
      <c r="T173" s="98" t="s">
        <v>163</v>
      </c>
      <c r="V173" s="9"/>
    </row>
    <row r="174" spans="2:22" x14ac:dyDescent="0.25">
      <c r="B174" s="25"/>
      <c r="C174" s="36"/>
      <c r="D174" s="36"/>
      <c r="E174" s="49"/>
      <c r="F174" s="49"/>
      <c r="G174" s="49"/>
      <c r="H174" s="49"/>
      <c r="I174" s="49"/>
      <c r="J174" s="49"/>
      <c r="K174" s="49"/>
      <c r="L174" s="49"/>
      <c r="M174" s="49"/>
      <c r="N174" s="49"/>
      <c r="O174" s="49"/>
      <c r="P174" s="49"/>
      <c r="Q174" s="49"/>
      <c r="R174" s="49"/>
      <c r="S174" s="49"/>
      <c r="T174" s="49"/>
      <c r="V174" s="9"/>
    </row>
    <row r="175" spans="2:22" x14ac:dyDescent="0.25">
      <c r="B175" s="25" t="s">
        <v>164</v>
      </c>
      <c r="C175" s="36"/>
      <c r="D175" s="36"/>
      <c r="E175" s="49"/>
      <c r="F175" s="49"/>
      <c r="G175" s="49"/>
      <c r="H175" s="49"/>
      <c r="I175" s="49"/>
      <c r="J175" s="49"/>
      <c r="K175" s="49"/>
      <c r="L175" s="49"/>
      <c r="M175" s="49"/>
      <c r="N175" s="49"/>
      <c r="O175" s="49"/>
      <c r="P175" s="49"/>
      <c r="Q175" s="49"/>
      <c r="R175" s="49"/>
      <c r="S175" s="49"/>
      <c r="T175" s="49"/>
      <c r="V175" s="9"/>
    </row>
    <row r="176" spans="2:22" x14ac:dyDescent="0.25">
      <c r="B176" s="29" t="str">
        <f>'6) Year 1 Budget'!B138</f>
        <v>Textbooks and Instructional Supplies</v>
      </c>
      <c r="C176" s="83"/>
      <c r="E176" s="75">
        <f>'6) Year 1 Budget'!E138</f>
        <v>0</v>
      </c>
      <c r="F176" s="59">
        <f>$E176/12</f>
        <v>0</v>
      </c>
      <c r="G176" s="59">
        <f t="shared" ref="G176:Q190" si="85">$E176/12</f>
        <v>0</v>
      </c>
      <c r="H176" s="59">
        <f t="shared" si="85"/>
        <v>0</v>
      </c>
      <c r="I176" s="59">
        <f t="shared" si="85"/>
        <v>0</v>
      </c>
      <c r="J176" s="59">
        <f t="shared" si="85"/>
        <v>0</v>
      </c>
      <c r="K176" s="59">
        <f t="shared" si="85"/>
        <v>0</v>
      </c>
      <c r="L176" s="59">
        <f t="shared" si="85"/>
        <v>0</v>
      </c>
      <c r="M176" s="59">
        <f t="shared" si="85"/>
        <v>0</v>
      </c>
      <c r="N176" s="59">
        <f t="shared" si="85"/>
        <v>0</v>
      </c>
      <c r="O176" s="59">
        <f t="shared" si="85"/>
        <v>0</v>
      </c>
      <c r="P176" s="59">
        <f t="shared" si="85"/>
        <v>0</v>
      </c>
      <c r="Q176" s="59">
        <f t="shared" si="85"/>
        <v>0</v>
      </c>
      <c r="R176" s="52">
        <f>SUM(F176:Q176)</f>
        <v>0</v>
      </c>
      <c r="S176" s="52">
        <f>E176-R176</f>
        <v>0</v>
      </c>
      <c r="T176" s="98" t="s">
        <v>165</v>
      </c>
      <c r="V176" s="9"/>
    </row>
    <row r="177" spans="2:22" x14ac:dyDescent="0.25">
      <c r="B177" s="29" t="str">
        <f>'6) Year 1 Budget'!B139</f>
        <v>Education Software</v>
      </c>
      <c r="C177" s="83"/>
      <c r="E177" s="75">
        <f>'6) Year 1 Budget'!E139</f>
        <v>0</v>
      </c>
      <c r="F177" s="59">
        <f t="shared" ref="F177:F190" si="86">$E177/12</f>
        <v>0</v>
      </c>
      <c r="G177" s="59">
        <f t="shared" si="85"/>
        <v>0</v>
      </c>
      <c r="H177" s="59">
        <f t="shared" si="85"/>
        <v>0</v>
      </c>
      <c r="I177" s="59">
        <f t="shared" si="85"/>
        <v>0</v>
      </c>
      <c r="J177" s="59">
        <f t="shared" si="85"/>
        <v>0</v>
      </c>
      <c r="K177" s="59">
        <f t="shared" si="85"/>
        <v>0</v>
      </c>
      <c r="L177" s="59">
        <f t="shared" si="85"/>
        <v>0</v>
      </c>
      <c r="M177" s="59">
        <f t="shared" si="85"/>
        <v>0</v>
      </c>
      <c r="N177" s="59">
        <f t="shared" si="85"/>
        <v>0</v>
      </c>
      <c r="O177" s="59">
        <f t="shared" si="85"/>
        <v>0</v>
      </c>
      <c r="P177" s="59">
        <f t="shared" si="85"/>
        <v>0</v>
      </c>
      <c r="Q177" s="59">
        <f t="shared" si="85"/>
        <v>0</v>
      </c>
      <c r="R177" s="52">
        <f>SUM(F177:Q177)</f>
        <v>0</v>
      </c>
      <c r="S177" s="52">
        <f>E177-R177</f>
        <v>0</v>
      </c>
      <c r="T177" s="98" t="s">
        <v>166</v>
      </c>
      <c r="V177" s="9"/>
    </row>
    <row r="178" spans="2:22" x14ac:dyDescent="0.25">
      <c r="B178" s="29" t="str">
        <f>'6) Year 1 Budget'!B140</f>
        <v>Student Supplies</v>
      </c>
      <c r="C178" s="83"/>
      <c r="E178" s="75">
        <f>'6) Year 1 Budget'!E140</f>
        <v>0</v>
      </c>
      <c r="F178" s="59">
        <f t="shared" si="86"/>
        <v>0</v>
      </c>
      <c r="G178" s="59">
        <f t="shared" si="85"/>
        <v>0</v>
      </c>
      <c r="H178" s="59">
        <f t="shared" si="85"/>
        <v>0</v>
      </c>
      <c r="I178" s="59">
        <f t="shared" si="85"/>
        <v>0</v>
      </c>
      <c r="J178" s="59">
        <f t="shared" si="85"/>
        <v>0</v>
      </c>
      <c r="K178" s="59">
        <f t="shared" si="85"/>
        <v>0</v>
      </c>
      <c r="L178" s="59">
        <f t="shared" si="85"/>
        <v>0</v>
      </c>
      <c r="M178" s="59">
        <f t="shared" si="85"/>
        <v>0</v>
      </c>
      <c r="N178" s="59">
        <f t="shared" si="85"/>
        <v>0</v>
      </c>
      <c r="O178" s="59">
        <f t="shared" si="85"/>
        <v>0</v>
      </c>
      <c r="P178" s="59">
        <f t="shared" si="85"/>
        <v>0</v>
      </c>
      <c r="Q178" s="59">
        <f t="shared" si="85"/>
        <v>0</v>
      </c>
      <c r="R178" s="52">
        <f>SUM(F178:Q178)</f>
        <v>0</v>
      </c>
      <c r="S178" s="52">
        <f>E178-R178</f>
        <v>0</v>
      </c>
      <c r="T178" s="98" t="s">
        <v>167</v>
      </c>
      <c r="V178" s="9"/>
    </row>
    <row r="179" spans="2:22" x14ac:dyDescent="0.25">
      <c r="B179" s="29" t="str">
        <f>'6) Year 1 Budget'!B141</f>
        <v>Faculty Supplies</v>
      </c>
      <c r="C179" s="83"/>
      <c r="E179" s="75">
        <f>'6) Year 1 Budget'!E141</f>
        <v>0</v>
      </c>
      <c r="F179" s="59">
        <f t="shared" si="86"/>
        <v>0</v>
      </c>
      <c r="G179" s="59">
        <f t="shared" si="85"/>
        <v>0</v>
      </c>
      <c r="H179" s="59">
        <f t="shared" si="85"/>
        <v>0</v>
      </c>
      <c r="I179" s="59">
        <f t="shared" si="85"/>
        <v>0</v>
      </c>
      <c r="J179" s="59">
        <f t="shared" si="85"/>
        <v>0</v>
      </c>
      <c r="K179" s="59">
        <f t="shared" si="85"/>
        <v>0</v>
      </c>
      <c r="L179" s="59">
        <f t="shared" si="85"/>
        <v>0</v>
      </c>
      <c r="M179" s="59">
        <f t="shared" si="85"/>
        <v>0</v>
      </c>
      <c r="N179" s="59">
        <f t="shared" si="85"/>
        <v>0</v>
      </c>
      <c r="O179" s="59">
        <f t="shared" si="85"/>
        <v>0</v>
      </c>
      <c r="P179" s="59">
        <f t="shared" si="85"/>
        <v>0</v>
      </c>
      <c r="Q179" s="59">
        <f t="shared" si="85"/>
        <v>0</v>
      </c>
      <c r="R179" s="52">
        <f t="shared" ref="R179:R185" si="87">SUM(F179:Q179)</f>
        <v>0</v>
      </c>
      <c r="S179" s="52">
        <f t="shared" ref="S179:S185" si="88">E179-R179</f>
        <v>0</v>
      </c>
      <c r="T179" s="98" t="s">
        <v>168</v>
      </c>
      <c r="V179" s="9"/>
    </row>
    <row r="180" spans="2:22" x14ac:dyDescent="0.25">
      <c r="B180" s="29" t="str">
        <f>'6) Year 1 Budget'!B142</f>
        <v>Library Books</v>
      </c>
      <c r="C180" s="83"/>
      <c r="E180" s="75">
        <f>'6) Year 1 Budget'!E142</f>
        <v>0</v>
      </c>
      <c r="F180" s="59">
        <f t="shared" si="86"/>
        <v>0</v>
      </c>
      <c r="G180" s="59">
        <f t="shared" si="85"/>
        <v>0</v>
      </c>
      <c r="H180" s="59">
        <f t="shared" si="85"/>
        <v>0</v>
      </c>
      <c r="I180" s="59">
        <f t="shared" si="85"/>
        <v>0</v>
      </c>
      <c r="J180" s="59">
        <f t="shared" si="85"/>
        <v>0</v>
      </c>
      <c r="K180" s="59">
        <f t="shared" si="85"/>
        <v>0</v>
      </c>
      <c r="L180" s="59">
        <f t="shared" si="85"/>
        <v>0</v>
      </c>
      <c r="M180" s="59">
        <f t="shared" si="85"/>
        <v>0</v>
      </c>
      <c r="N180" s="59">
        <f t="shared" si="85"/>
        <v>0</v>
      </c>
      <c r="O180" s="59">
        <f t="shared" si="85"/>
        <v>0</v>
      </c>
      <c r="P180" s="59">
        <f t="shared" si="85"/>
        <v>0</v>
      </c>
      <c r="Q180" s="59">
        <f t="shared" si="85"/>
        <v>0</v>
      </c>
      <c r="R180" s="52">
        <f t="shared" si="87"/>
        <v>0</v>
      </c>
      <c r="S180" s="52">
        <f t="shared" si="88"/>
        <v>0</v>
      </c>
      <c r="T180" s="98" t="s">
        <v>169</v>
      </c>
      <c r="V180" s="9"/>
    </row>
    <row r="181" spans="2:22" x14ac:dyDescent="0.25">
      <c r="B181" s="29" t="str">
        <f>'6) Year 1 Budget'!B143</f>
        <v>Testing &amp; Evaluation</v>
      </c>
      <c r="C181" s="83"/>
      <c r="E181" s="75">
        <f>'6) Year 1 Budget'!E143</f>
        <v>0</v>
      </c>
      <c r="F181" s="59">
        <f t="shared" si="86"/>
        <v>0</v>
      </c>
      <c r="G181" s="59">
        <f t="shared" si="85"/>
        <v>0</v>
      </c>
      <c r="H181" s="59">
        <f t="shared" si="85"/>
        <v>0</v>
      </c>
      <c r="I181" s="59">
        <f t="shared" si="85"/>
        <v>0</v>
      </c>
      <c r="J181" s="59">
        <f t="shared" si="85"/>
        <v>0</v>
      </c>
      <c r="K181" s="59">
        <f t="shared" si="85"/>
        <v>0</v>
      </c>
      <c r="L181" s="59">
        <f t="shared" si="85"/>
        <v>0</v>
      </c>
      <c r="M181" s="59">
        <f t="shared" si="85"/>
        <v>0</v>
      </c>
      <c r="N181" s="59">
        <f t="shared" si="85"/>
        <v>0</v>
      </c>
      <c r="O181" s="59">
        <f t="shared" si="85"/>
        <v>0</v>
      </c>
      <c r="P181" s="59">
        <f t="shared" si="85"/>
        <v>0</v>
      </c>
      <c r="Q181" s="59">
        <f t="shared" si="85"/>
        <v>0</v>
      </c>
      <c r="R181" s="52">
        <f t="shared" si="87"/>
        <v>0</v>
      </c>
      <c r="S181" s="52">
        <f t="shared" si="88"/>
        <v>0</v>
      </c>
      <c r="T181" s="98" t="s">
        <v>170</v>
      </c>
      <c r="V181" s="9"/>
    </row>
    <row r="182" spans="2:22" x14ac:dyDescent="0.25">
      <c r="B182" s="29" t="str">
        <f>'6) Year 1 Budget'!B144</f>
        <v>Student Laptops</v>
      </c>
      <c r="C182" s="83"/>
      <c r="E182" s="75">
        <f>'6) Year 1 Budget'!E144</f>
        <v>0</v>
      </c>
      <c r="F182" s="59">
        <f t="shared" si="86"/>
        <v>0</v>
      </c>
      <c r="G182" s="59">
        <f t="shared" si="85"/>
        <v>0</v>
      </c>
      <c r="H182" s="59">
        <f t="shared" si="85"/>
        <v>0</v>
      </c>
      <c r="I182" s="59">
        <f t="shared" si="85"/>
        <v>0</v>
      </c>
      <c r="J182" s="59">
        <f t="shared" si="85"/>
        <v>0</v>
      </c>
      <c r="K182" s="59">
        <f t="shared" si="85"/>
        <v>0</v>
      </c>
      <c r="L182" s="59">
        <f t="shared" si="85"/>
        <v>0</v>
      </c>
      <c r="M182" s="59">
        <f t="shared" si="85"/>
        <v>0</v>
      </c>
      <c r="N182" s="59">
        <f t="shared" si="85"/>
        <v>0</v>
      </c>
      <c r="O182" s="59">
        <f t="shared" si="85"/>
        <v>0</v>
      </c>
      <c r="P182" s="59">
        <f t="shared" si="85"/>
        <v>0</v>
      </c>
      <c r="Q182" s="59">
        <f t="shared" si="85"/>
        <v>0</v>
      </c>
      <c r="R182" s="52">
        <f t="shared" si="87"/>
        <v>0</v>
      </c>
      <c r="S182" s="52">
        <f t="shared" si="88"/>
        <v>0</v>
      </c>
      <c r="T182" s="98" t="s">
        <v>171</v>
      </c>
      <c r="V182" s="9"/>
    </row>
    <row r="183" spans="2:22" x14ac:dyDescent="0.25">
      <c r="B183" s="29" t="str">
        <f>'6) Year 1 Budget'!B145</f>
        <v>Faculty Laptops</v>
      </c>
      <c r="C183" s="83"/>
      <c r="E183" s="75">
        <f>'6) Year 1 Budget'!E145</f>
        <v>0</v>
      </c>
      <c r="F183" s="59">
        <f t="shared" si="86"/>
        <v>0</v>
      </c>
      <c r="G183" s="59">
        <f t="shared" si="85"/>
        <v>0</v>
      </c>
      <c r="H183" s="59">
        <f t="shared" si="85"/>
        <v>0</v>
      </c>
      <c r="I183" s="59">
        <f t="shared" si="85"/>
        <v>0</v>
      </c>
      <c r="J183" s="59">
        <f t="shared" si="85"/>
        <v>0</v>
      </c>
      <c r="K183" s="59">
        <f t="shared" si="85"/>
        <v>0</v>
      </c>
      <c r="L183" s="59">
        <f t="shared" si="85"/>
        <v>0</v>
      </c>
      <c r="M183" s="59">
        <f t="shared" si="85"/>
        <v>0</v>
      </c>
      <c r="N183" s="59">
        <f t="shared" si="85"/>
        <v>0</v>
      </c>
      <c r="O183" s="59">
        <f t="shared" si="85"/>
        <v>0</v>
      </c>
      <c r="P183" s="59">
        <f t="shared" si="85"/>
        <v>0</v>
      </c>
      <c r="Q183" s="59">
        <f t="shared" si="85"/>
        <v>0</v>
      </c>
      <c r="R183" s="52">
        <f t="shared" si="87"/>
        <v>0</v>
      </c>
      <c r="S183" s="52">
        <f t="shared" si="88"/>
        <v>0</v>
      </c>
      <c r="T183" s="98" t="s">
        <v>172</v>
      </c>
      <c r="V183" s="9"/>
    </row>
    <row r="184" spans="2:22" x14ac:dyDescent="0.25">
      <c r="B184" s="29" t="str">
        <f>'6) Year 1 Budget'!B146</f>
        <v>Office Supplies</v>
      </c>
      <c r="C184" s="83"/>
      <c r="E184" s="75">
        <f>'6) Year 1 Budget'!E146</f>
        <v>0</v>
      </c>
      <c r="F184" s="59">
        <f t="shared" si="86"/>
        <v>0</v>
      </c>
      <c r="G184" s="59">
        <f t="shared" si="85"/>
        <v>0</v>
      </c>
      <c r="H184" s="59">
        <f t="shared" si="85"/>
        <v>0</v>
      </c>
      <c r="I184" s="59">
        <f t="shared" si="85"/>
        <v>0</v>
      </c>
      <c r="J184" s="59">
        <f t="shared" si="85"/>
        <v>0</v>
      </c>
      <c r="K184" s="59">
        <f t="shared" si="85"/>
        <v>0</v>
      </c>
      <c r="L184" s="59">
        <f t="shared" si="85"/>
        <v>0</v>
      </c>
      <c r="M184" s="59">
        <f t="shared" si="85"/>
        <v>0</v>
      </c>
      <c r="N184" s="59">
        <f t="shared" si="85"/>
        <v>0</v>
      </c>
      <c r="O184" s="59">
        <f t="shared" si="85"/>
        <v>0</v>
      </c>
      <c r="P184" s="59">
        <f t="shared" si="85"/>
        <v>0</v>
      </c>
      <c r="Q184" s="59">
        <f t="shared" si="85"/>
        <v>0</v>
      </c>
      <c r="R184" s="52">
        <f t="shared" si="87"/>
        <v>0</v>
      </c>
      <c r="S184" s="52">
        <f t="shared" si="88"/>
        <v>0</v>
      </c>
      <c r="T184" s="98" t="s">
        <v>173</v>
      </c>
      <c r="V184" s="9"/>
    </row>
    <row r="185" spans="2:22" x14ac:dyDescent="0.25">
      <c r="B185" s="29" t="str">
        <f>'6) Year 1 Budget'!B147</f>
        <v>Printing Paper</v>
      </c>
      <c r="C185" s="83"/>
      <c r="E185" s="75">
        <f>'6) Year 1 Budget'!E147</f>
        <v>0</v>
      </c>
      <c r="F185" s="59">
        <f t="shared" si="86"/>
        <v>0</v>
      </c>
      <c r="G185" s="59">
        <f t="shared" si="85"/>
        <v>0</v>
      </c>
      <c r="H185" s="59">
        <f t="shared" si="85"/>
        <v>0</v>
      </c>
      <c r="I185" s="59">
        <f t="shared" si="85"/>
        <v>0</v>
      </c>
      <c r="J185" s="59">
        <f t="shared" si="85"/>
        <v>0</v>
      </c>
      <c r="K185" s="59">
        <f t="shared" si="85"/>
        <v>0</v>
      </c>
      <c r="L185" s="59">
        <f t="shared" si="85"/>
        <v>0</v>
      </c>
      <c r="M185" s="59">
        <f t="shared" si="85"/>
        <v>0</v>
      </c>
      <c r="N185" s="59">
        <f t="shared" si="85"/>
        <v>0</v>
      </c>
      <c r="O185" s="59">
        <f t="shared" si="85"/>
        <v>0</v>
      </c>
      <c r="P185" s="59">
        <f t="shared" si="85"/>
        <v>0</v>
      </c>
      <c r="Q185" s="59">
        <f t="shared" si="85"/>
        <v>0</v>
      </c>
      <c r="R185" s="52">
        <f t="shared" si="87"/>
        <v>0</v>
      </c>
      <c r="S185" s="52">
        <f t="shared" si="88"/>
        <v>0</v>
      </c>
      <c r="T185" s="98" t="s">
        <v>174</v>
      </c>
      <c r="V185" s="9"/>
    </row>
    <row r="186" spans="2:22" x14ac:dyDescent="0.25">
      <c r="B186" s="29" t="str">
        <f>'6) Year 1 Budget'!B148</f>
        <v>Marketing Materials</v>
      </c>
      <c r="C186" s="83"/>
      <c r="E186" s="75">
        <f>'6) Year 1 Budget'!E148</f>
        <v>0</v>
      </c>
      <c r="F186" s="59">
        <f t="shared" si="86"/>
        <v>0</v>
      </c>
      <c r="G186" s="59">
        <f t="shared" si="85"/>
        <v>0</v>
      </c>
      <c r="H186" s="59">
        <f t="shared" si="85"/>
        <v>0</v>
      </c>
      <c r="I186" s="59">
        <f t="shared" si="85"/>
        <v>0</v>
      </c>
      <c r="J186" s="59">
        <f t="shared" si="85"/>
        <v>0</v>
      </c>
      <c r="K186" s="59">
        <f t="shared" si="85"/>
        <v>0</v>
      </c>
      <c r="L186" s="59">
        <f t="shared" si="85"/>
        <v>0</v>
      </c>
      <c r="M186" s="59">
        <f t="shared" si="85"/>
        <v>0</v>
      </c>
      <c r="N186" s="59">
        <f t="shared" si="85"/>
        <v>0</v>
      </c>
      <c r="O186" s="59">
        <f t="shared" si="85"/>
        <v>0</v>
      </c>
      <c r="P186" s="59">
        <f t="shared" si="85"/>
        <v>0</v>
      </c>
      <c r="Q186" s="59">
        <f t="shared" si="85"/>
        <v>0</v>
      </c>
      <c r="R186" s="52">
        <f>SUM(F186:Q186)</f>
        <v>0</v>
      </c>
      <c r="S186" s="52">
        <f>E186-R186</f>
        <v>0</v>
      </c>
      <c r="T186" s="98" t="s">
        <v>175</v>
      </c>
      <c r="V186" s="9"/>
    </row>
    <row r="187" spans="2:22" x14ac:dyDescent="0.25">
      <c r="B187" s="29" t="str">
        <f>'6) Year 1 Budget'!B149</f>
        <v>Student Uniforms</v>
      </c>
      <c r="C187" s="83"/>
      <c r="E187" s="75">
        <f>'6) Year 1 Budget'!E149</f>
        <v>0</v>
      </c>
      <c r="F187" s="59">
        <f t="shared" si="86"/>
        <v>0</v>
      </c>
      <c r="G187" s="59">
        <f t="shared" si="85"/>
        <v>0</v>
      </c>
      <c r="H187" s="59">
        <f t="shared" si="85"/>
        <v>0</v>
      </c>
      <c r="I187" s="59">
        <f t="shared" si="85"/>
        <v>0</v>
      </c>
      <c r="J187" s="59">
        <f t="shared" si="85"/>
        <v>0</v>
      </c>
      <c r="K187" s="59">
        <f t="shared" si="85"/>
        <v>0</v>
      </c>
      <c r="L187" s="59">
        <f t="shared" si="85"/>
        <v>0</v>
      </c>
      <c r="M187" s="59">
        <f t="shared" si="85"/>
        <v>0</v>
      </c>
      <c r="N187" s="59">
        <f t="shared" si="85"/>
        <v>0</v>
      </c>
      <c r="O187" s="59">
        <f t="shared" si="85"/>
        <v>0</v>
      </c>
      <c r="P187" s="59">
        <f t="shared" si="85"/>
        <v>0</v>
      </c>
      <c r="Q187" s="59">
        <f t="shared" si="85"/>
        <v>0</v>
      </c>
      <c r="R187" s="52">
        <f>SUM(F187:Q187)</f>
        <v>0</v>
      </c>
      <c r="S187" s="52">
        <f>E187-R187</f>
        <v>0</v>
      </c>
      <c r="T187" s="98" t="s">
        <v>176</v>
      </c>
      <c r="V187" s="9"/>
    </row>
    <row r="188" spans="2:22" x14ac:dyDescent="0.25">
      <c r="B188" s="29" t="str">
        <f>'6) Year 1 Budget'!B150</f>
        <v>Gifts &amp; Awards - Students</v>
      </c>
      <c r="C188" s="83"/>
      <c r="E188" s="75">
        <f>'6) Year 1 Budget'!E150</f>
        <v>0</v>
      </c>
      <c r="F188" s="59">
        <f t="shared" si="86"/>
        <v>0</v>
      </c>
      <c r="G188" s="59">
        <f t="shared" si="85"/>
        <v>0</v>
      </c>
      <c r="H188" s="59">
        <f t="shared" si="85"/>
        <v>0</v>
      </c>
      <c r="I188" s="59">
        <f t="shared" si="85"/>
        <v>0</v>
      </c>
      <c r="J188" s="59">
        <f t="shared" si="85"/>
        <v>0</v>
      </c>
      <c r="K188" s="59">
        <f t="shared" si="85"/>
        <v>0</v>
      </c>
      <c r="L188" s="59">
        <f t="shared" si="85"/>
        <v>0</v>
      </c>
      <c r="M188" s="59">
        <f t="shared" si="85"/>
        <v>0</v>
      </c>
      <c r="N188" s="59">
        <f t="shared" si="85"/>
        <v>0</v>
      </c>
      <c r="O188" s="59">
        <f t="shared" si="85"/>
        <v>0</v>
      </c>
      <c r="P188" s="59">
        <f t="shared" si="85"/>
        <v>0</v>
      </c>
      <c r="Q188" s="59">
        <f t="shared" si="85"/>
        <v>0</v>
      </c>
      <c r="R188" s="52">
        <f>SUM(F188:Q188)</f>
        <v>0</v>
      </c>
      <c r="S188" s="52">
        <f>E188-R188</f>
        <v>0</v>
      </c>
      <c r="T188" s="98" t="s">
        <v>177</v>
      </c>
      <c r="V188" s="9"/>
    </row>
    <row r="189" spans="2:22" x14ac:dyDescent="0.25">
      <c r="B189" s="29" t="str">
        <f>'6) Year 1 Budget'!B151</f>
        <v>Gifts &amp; Awards - Teachers and Staff</v>
      </c>
      <c r="C189" s="83"/>
      <c r="E189" s="75">
        <f>'6) Year 1 Budget'!E151</f>
        <v>0</v>
      </c>
      <c r="F189" s="59">
        <f t="shared" si="86"/>
        <v>0</v>
      </c>
      <c r="G189" s="59">
        <f t="shared" si="85"/>
        <v>0</v>
      </c>
      <c r="H189" s="59">
        <f t="shared" si="85"/>
        <v>0</v>
      </c>
      <c r="I189" s="59">
        <f t="shared" si="85"/>
        <v>0</v>
      </c>
      <c r="J189" s="59">
        <f t="shared" si="85"/>
        <v>0</v>
      </c>
      <c r="K189" s="59">
        <f t="shared" si="85"/>
        <v>0</v>
      </c>
      <c r="L189" s="59">
        <f t="shared" si="85"/>
        <v>0</v>
      </c>
      <c r="M189" s="59">
        <f t="shared" si="85"/>
        <v>0</v>
      </c>
      <c r="N189" s="59">
        <f t="shared" si="85"/>
        <v>0</v>
      </c>
      <c r="O189" s="59">
        <f t="shared" si="85"/>
        <v>0</v>
      </c>
      <c r="P189" s="59">
        <f t="shared" si="85"/>
        <v>0</v>
      </c>
      <c r="Q189" s="59">
        <f t="shared" si="85"/>
        <v>0</v>
      </c>
      <c r="R189" s="52">
        <f t="shared" ref="R189:R190" si="89">SUM(F189:Q189)</f>
        <v>0</v>
      </c>
      <c r="S189" s="52">
        <f t="shared" ref="S189:S190" si="90">E189-R189</f>
        <v>0</v>
      </c>
      <c r="T189" s="98" t="s">
        <v>178</v>
      </c>
      <c r="V189" s="9"/>
    </row>
    <row r="190" spans="2:22" x14ac:dyDescent="0.25">
      <c r="B190" s="29" t="str">
        <f>'6) Year 1 Budget'!B152</f>
        <v>Health Supplies</v>
      </c>
      <c r="C190" s="83"/>
      <c r="E190" s="75">
        <f>'6) Year 1 Budget'!E152</f>
        <v>0</v>
      </c>
      <c r="F190" s="59">
        <f t="shared" si="86"/>
        <v>0</v>
      </c>
      <c r="G190" s="59">
        <f t="shared" si="85"/>
        <v>0</v>
      </c>
      <c r="H190" s="59">
        <f t="shared" si="85"/>
        <v>0</v>
      </c>
      <c r="I190" s="59">
        <f t="shared" si="85"/>
        <v>0</v>
      </c>
      <c r="J190" s="59">
        <f t="shared" si="85"/>
        <v>0</v>
      </c>
      <c r="K190" s="59">
        <f t="shared" si="85"/>
        <v>0</v>
      </c>
      <c r="L190" s="59">
        <f t="shared" si="85"/>
        <v>0</v>
      </c>
      <c r="M190" s="59">
        <f t="shared" si="85"/>
        <v>0</v>
      </c>
      <c r="N190" s="59">
        <f t="shared" si="85"/>
        <v>0</v>
      </c>
      <c r="O190" s="59">
        <f t="shared" si="85"/>
        <v>0</v>
      </c>
      <c r="P190" s="59">
        <f t="shared" si="85"/>
        <v>0</v>
      </c>
      <c r="Q190" s="59">
        <f t="shared" si="85"/>
        <v>0</v>
      </c>
      <c r="R190" s="52">
        <f t="shared" si="89"/>
        <v>0</v>
      </c>
      <c r="S190" s="52">
        <f t="shared" si="90"/>
        <v>0</v>
      </c>
      <c r="T190" s="98" t="s">
        <v>179</v>
      </c>
      <c r="V190" s="9"/>
    </row>
    <row r="191" spans="2:22" ht="15.75" thickBot="1" x14ac:dyDescent="0.3">
      <c r="B191" s="126"/>
      <c r="C191" s="127"/>
      <c r="D191" s="127"/>
      <c r="E191" s="128"/>
      <c r="F191" s="128"/>
      <c r="G191" s="128"/>
      <c r="H191" s="128"/>
      <c r="I191" s="128"/>
      <c r="J191" s="128"/>
      <c r="K191" s="128"/>
      <c r="L191" s="128"/>
      <c r="M191" s="128"/>
      <c r="N191" s="128"/>
      <c r="O191" s="128"/>
      <c r="P191" s="128"/>
      <c r="Q191" s="128"/>
      <c r="R191" s="128"/>
      <c r="S191" s="128"/>
      <c r="T191" s="128"/>
      <c r="U191" s="18"/>
      <c r="V191" s="19"/>
    </row>
    <row r="192" spans="2:22" x14ac:dyDescent="0.25">
      <c r="B192" s="25" t="s">
        <v>180</v>
      </c>
      <c r="C192" s="36"/>
      <c r="D192" s="36"/>
      <c r="E192" s="49"/>
      <c r="F192" s="49"/>
      <c r="G192" s="49"/>
      <c r="H192" s="49"/>
      <c r="I192" s="49"/>
      <c r="J192" s="49"/>
      <c r="K192" s="49"/>
      <c r="L192" s="49"/>
      <c r="M192" s="49"/>
      <c r="N192" s="49"/>
      <c r="O192" s="49"/>
      <c r="P192" s="49"/>
      <c r="Q192" s="49"/>
      <c r="R192" s="49"/>
      <c r="S192" s="49"/>
      <c r="T192" s="49"/>
      <c r="V192" s="9"/>
    </row>
    <row r="193" spans="2:22" x14ac:dyDescent="0.25">
      <c r="B193" s="29" t="str">
        <f>'6) Year 1 Budget'!B155</f>
        <v>Rent</v>
      </c>
      <c r="C193" s="83"/>
      <c r="E193" s="75">
        <f>'6) Year 1 Budget'!E155</f>
        <v>0</v>
      </c>
      <c r="F193" s="59">
        <f>$E193/12</f>
        <v>0</v>
      </c>
      <c r="G193" s="59">
        <f t="shared" ref="G193:Q207" si="91">$E193/12</f>
        <v>0</v>
      </c>
      <c r="H193" s="59">
        <f t="shared" si="91"/>
        <v>0</v>
      </c>
      <c r="I193" s="59">
        <f t="shared" si="91"/>
        <v>0</v>
      </c>
      <c r="J193" s="59">
        <f t="shared" si="91"/>
        <v>0</v>
      </c>
      <c r="K193" s="59">
        <f t="shared" si="91"/>
        <v>0</v>
      </c>
      <c r="L193" s="59">
        <f t="shared" si="91"/>
        <v>0</v>
      </c>
      <c r="M193" s="59">
        <f t="shared" si="91"/>
        <v>0</v>
      </c>
      <c r="N193" s="59">
        <f t="shared" si="91"/>
        <v>0</v>
      </c>
      <c r="O193" s="59">
        <f t="shared" si="91"/>
        <v>0</v>
      </c>
      <c r="P193" s="59">
        <f t="shared" si="91"/>
        <v>0</v>
      </c>
      <c r="Q193" s="59">
        <f t="shared" si="91"/>
        <v>0</v>
      </c>
      <c r="R193" s="52">
        <f>SUM(F193:Q193)</f>
        <v>0</v>
      </c>
      <c r="S193" s="52">
        <f>E193-R193</f>
        <v>0</v>
      </c>
      <c r="T193" s="98" t="s">
        <v>181</v>
      </c>
      <c r="V193" s="9"/>
    </row>
    <row r="194" spans="2:22" x14ac:dyDescent="0.25">
      <c r="B194" s="29" t="str">
        <f>'6) Year 1 Budget'!B156</f>
        <v>Utilities</v>
      </c>
      <c r="C194" s="83"/>
      <c r="E194" s="75">
        <f>'6) Year 1 Budget'!E156</f>
        <v>0</v>
      </c>
      <c r="F194" s="59">
        <f t="shared" ref="F194:Q207" si="92">$E194/12</f>
        <v>0</v>
      </c>
      <c r="G194" s="59">
        <f t="shared" si="92"/>
        <v>0</v>
      </c>
      <c r="H194" s="59">
        <f t="shared" si="92"/>
        <v>0</v>
      </c>
      <c r="I194" s="59">
        <f t="shared" si="92"/>
        <v>0</v>
      </c>
      <c r="J194" s="59">
        <f t="shared" si="92"/>
        <v>0</v>
      </c>
      <c r="K194" s="59">
        <f t="shared" si="92"/>
        <v>0</v>
      </c>
      <c r="L194" s="59">
        <f t="shared" si="92"/>
        <v>0</v>
      </c>
      <c r="M194" s="59">
        <f t="shared" si="92"/>
        <v>0</v>
      </c>
      <c r="N194" s="59">
        <f t="shared" si="92"/>
        <v>0</v>
      </c>
      <c r="O194" s="59">
        <f t="shared" si="92"/>
        <v>0</v>
      </c>
      <c r="P194" s="59">
        <f t="shared" si="92"/>
        <v>0</v>
      </c>
      <c r="Q194" s="59">
        <f t="shared" si="92"/>
        <v>0</v>
      </c>
      <c r="R194" s="52">
        <f>SUM(F194:Q194)</f>
        <v>0</v>
      </c>
      <c r="S194" s="52">
        <f>E194-R194</f>
        <v>0</v>
      </c>
      <c r="T194" s="98" t="s">
        <v>182</v>
      </c>
      <c r="V194" s="9"/>
    </row>
    <row r="195" spans="2:22" x14ac:dyDescent="0.25">
      <c r="B195" s="29" t="str">
        <f>'6) Year 1 Budget'!B157</f>
        <v xml:space="preserve">Custodial </v>
      </c>
      <c r="C195" s="83"/>
      <c r="E195" s="75">
        <f>'6) Year 1 Budget'!E157</f>
        <v>0</v>
      </c>
      <c r="F195" s="59">
        <f t="shared" si="92"/>
        <v>0</v>
      </c>
      <c r="G195" s="59">
        <f t="shared" si="91"/>
        <v>0</v>
      </c>
      <c r="H195" s="59">
        <f t="shared" si="91"/>
        <v>0</v>
      </c>
      <c r="I195" s="59">
        <f t="shared" si="91"/>
        <v>0</v>
      </c>
      <c r="J195" s="59">
        <f t="shared" si="91"/>
        <v>0</v>
      </c>
      <c r="K195" s="59">
        <f t="shared" si="91"/>
        <v>0</v>
      </c>
      <c r="L195" s="59">
        <f t="shared" si="91"/>
        <v>0</v>
      </c>
      <c r="M195" s="59">
        <f t="shared" si="91"/>
        <v>0</v>
      </c>
      <c r="N195" s="59">
        <f t="shared" si="91"/>
        <v>0</v>
      </c>
      <c r="O195" s="59">
        <f t="shared" si="91"/>
        <v>0</v>
      </c>
      <c r="P195" s="59">
        <f t="shared" si="91"/>
        <v>0</v>
      </c>
      <c r="Q195" s="59">
        <f t="shared" si="91"/>
        <v>0</v>
      </c>
      <c r="R195" s="52">
        <f>SUM(F195:Q195)</f>
        <v>0</v>
      </c>
      <c r="S195" s="52">
        <f>E195-R195</f>
        <v>0</v>
      </c>
      <c r="T195" s="98" t="s">
        <v>183</v>
      </c>
      <c r="V195" s="9"/>
    </row>
    <row r="196" spans="2:22" x14ac:dyDescent="0.25">
      <c r="B196" s="29" t="str">
        <f>'6) Year 1 Budget'!B158</f>
        <v>Waste</v>
      </c>
      <c r="C196" s="83"/>
      <c r="E196" s="75">
        <f>'6) Year 1 Budget'!E158</f>
        <v>0</v>
      </c>
      <c r="F196" s="59">
        <f t="shared" si="92"/>
        <v>0</v>
      </c>
      <c r="G196" s="59">
        <f t="shared" si="92"/>
        <v>0</v>
      </c>
      <c r="H196" s="59">
        <f t="shared" si="92"/>
        <v>0</v>
      </c>
      <c r="I196" s="59">
        <f t="shared" si="92"/>
        <v>0</v>
      </c>
      <c r="J196" s="59">
        <f t="shared" si="92"/>
        <v>0</v>
      </c>
      <c r="K196" s="59">
        <f t="shared" si="92"/>
        <v>0</v>
      </c>
      <c r="L196" s="59">
        <f t="shared" si="92"/>
        <v>0</v>
      </c>
      <c r="M196" s="59">
        <f t="shared" si="92"/>
        <v>0</v>
      </c>
      <c r="N196" s="59">
        <f t="shared" si="92"/>
        <v>0</v>
      </c>
      <c r="O196" s="59">
        <f t="shared" si="92"/>
        <v>0</v>
      </c>
      <c r="P196" s="59">
        <f t="shared" si="92"/>
        <v>0</v>
      </c>
      <c r="Q196" s="59">
        <f t="shared" si="92"/>
        <v>0</v>
      </c>
      <c r="R196" s="52">
        <f t="shared" ref="R196:R202" si="93">SUM(F196:Q196)</f>
        <v>0</v>
      </c>
      <c r="S196" s="52">
        <f t="shared" ref="S196:S202" si="94">E196-R196</f>
        <v>0</v>
      </c>
      <c r="T196" s="98" t="s">
        <v>184</v>
      </c>
      <c r="V196" s="9"/>
    </row>
    <row r="197" spans="2:22" x14ac:dyDescent="0.25">
      <c r="B197" s="29" t="str">
        <f>'6) Year 1 Budget'!B159</f>
        <v>Faculty Furniture</v>
      </c>
      <c r="C197" s="83"/>
      <c r="E197" s="75">
        <f>'6) Year 1 Budget'!E159</f>
        <v>0</v>
      </c>
      <c r="F197" s="59">
        <f t="shared" si="92"/>
        <v>0</v>
      </c>
      <c r="G197" s="59">
        <f t="shared" si="91"/>
        <v>0</v>
      </c>
      <c r="H197" s="59">
        <f t="shared" si="91"/>
        <v>0</v>
      </c>
      <c r="I197" s="59">
        <f t="shared" si="91"/>
        <v>0</v>
      </c>
      <c r="J197" s="59">
        <f t="shared" si="91"/>
        <v>0</v>
      </c>
      <c r="K197" s="59">
        <f t="shared" si="91"/>
        <v>0</v>
      </c>
      <c r="L197" s="59">
        <f t="shared" si="91"/>
        <v>0</v>
      </c>
      <c r="M197" s="59">
        <f t="shared" si="91"/>
        <v>0</v>
      </c>
      <c r="N197" s="59">
        <f t="shared" si="91"/>
        <v>0</v>
      </c>
      <c r="O197" s="59">
        <f t="shared" si="91"/>
        <v>0</v>
      </c>
      <c r="P197" s="59">
        <f t="shared" si="91"/>
        <v>0</v>
      </c>
      <c r="Q197" s="59">
        <f t="shared" si="91"/>
        <v>0</v>
      </c>
      <c r="R197" s="52">
        <f t="shared" si="93"/>
        <v>0</v>
      </c>
      <c r="S197" s="52">
        <f t="shared" si="94"/>
        <v>0</v>
      </c>
      <c r="T197" s="98" t="s">
        <v>185</v>
      </c>
      <c r="V197" s="9"/>
    </row>
    <row r="198" spans="2:22" x14ac:dyDescent="0.25">
      <c r="B198" s="29" t="str">
        <f>'6) Year 1 Budget'!B160</f>
        <v>Student Furniture</v>
      </c>
      <c r="C198" s="83"/>
      <c r="E198" s="75">
        <f>'6) Year 1 Budget'!E160</f>
        <v>0</v>
      </c>
      <c r="F198" s="59">
        <f t="shared" si="92"/>
        <v>0</v>
      </c>
      <c r="G198" s="59">
        <f t="shared" si="92"/>
        <v>0</v>
      </c>
      <c r="H198" s="59">
        <f t="shared" si="92"/>
        <v>0</v>
      </c>
      <c r="I198" s="59">
        <f t="shared" si="92"/>
        <v>0</v>
      </c>
      <c r="J198" s="59">
        <f t="shared" si="92"/>
        <v>0</v>
      </c>
      <c r="K198" s="59">
        <f t="shared" si="92"/>
        <v>0</v>
      </c>
      <c r="L198" s="59">
        <f t="shared" si="92"/>
        <v>0</v>
      </c>
      <c r="M198" s="59">
        <f t="shared" si="92"/>
        <v>0</v>
      </c>
      <c r="N198" s="59">
        <f t="shared" si="92"/>
        <v>0</v>
      </c>
      <c r="O198" s="59">
        <f t="shared" si="92"/>
        <v>0</v>
      </c>
      <c r="P198" s="59">
        <f t="shared" si="92"/>
        <v>0</v>
      </c>
      <c r="Q198" s="59">
        <f t="shared" si="92"/>
        <v>0</v>
      </c>
      <c r="R198" s="52">
        <f t="shared" si="93"/>
        <v>0</v>
      </c>
      <c r="S198" s="52">
        <f t="shared" si="94"/>
        <v>0</v>
      </c>
      <c r="T198" s="98" t="s">
        <v>186</v>
      </c>
      <c r="V198" s="9"/>
    </row>
    <row r="199" spans="2:22" x14ac:dyDescent="0.25">
      <c r="B199" s="29" t="str">
        <f>'6) Year 1 Budget'!B161</f>
        <v>Internet/Network Equipment</v>
      </c>
      <c r="C199" s="83"/>
      <c r="E199" s="75">
        <f>'6) Year 1 Budget'!E161</f>
        <v>0</v>
      </c>
      <c r="F199" s="59">
        <f t="shared" si="92"/>
        <v>0</v>
      </c>
      <c r="G199" s="59">
        <f t="shared" si="91"/>
        <v>0</v>
      </c>
      <c r="H199" s="59">
        <f t="shared" si="91"/>
        <v>0</v>
      </c>
      <c r="I199" s="59">
        <f t="shared" si="91"/>
        <v>0</v>
      </c>
      <c r="J199" s="59">
        <f t="shared" si="91"/>
        <v>0</v>
      </c>
      <c r="K199" s="59">
        <f t="shared" si="91"/>
        <v>0</v>
      </c>
      <c r="L199" s="59">
        <f t="shared" si="91"/>
        <v>0</v>
      </c>
      <c r="M199" s="59">
        <f t="shared" si="91"/>
        <v>0</v>
      </c>
      <c r="N199" s="59">
        <f t="shared" si="91"/>
        <v>0</v>
      </c>
      <c r="O199" s="59">
        <f t="shared" si="91"/>
        <v>0</v>
      </c>
      <c r="P199" s="59">
        <f t="shared" si="91"/>
        <v>0</v>
      </c>
      <c r="Q199" s="59">
        <f t="shared" si="91"/>
        <v>0</v>
      </c>
      <c r="R199" s="52">
        <f t="shared" si="93"/>
        <v>0</v>
      </c>
      <c r="S199" s="52">
        <f t="shared" si="94"/>
        <v>0</v>
      </c>
      <c r="T199" s="98" t="s">
        <v>187</v>
      </c>
      <c r="V199" s="9"/>
    </row>
    <row r="200" spans="2:22" x14ac:dyDescent="0.25">
      <c r="B200" s="29" t="str">
        <f>'6) Year 1 Budget'!B162</f>
        <v>Other Equipment</v>
      </c>
      <c r="C200" s="83"/>
      <c r="E200" s="75">
        <f>'6) Year 1 Budget'!E162</f>
        <v>0</v>
      </c>
      <c r="F200" s="59">
        <f t="shared" si="92"/>
        <v>0</v>
      </c>
      <c r="G200" s="59">
        <f t="shared" si="92"/>
        <v>0</v>
      </c>
      <c r="H200" s="59">
        <f t="shared" si="92"/>
        <v>0</v>
      </c>
      <c r="I200" s="59">
        <f t="shared" si="92"/>
        <v>0</v>
      </c>
      <c r="J200" s="59">
        <f t="shared" si="92"/>
        <v>0</v>
      </c>
      <c r="K200" s="59">
        <f t="shared" si="92"/>
        <v>0</v>
      </c>
      <c r="L200" s="59">
        <f t="shared" si="92"/>
        <v>0</v>
      </c>
      <c r="M200" s="59">
        <f t="shared" si="92"/>
        <v>0</v>
      </c>
      <c r="N200" s="59">
        <f t="shared" si="92"/>
        <v>0</v>
      </c>
      <c r="O200" s="59">
        <f t="shared" si="92"/>
        <v>0</v>
      </c>
      <c r="P200" s="59">
        <f t="shared" si="92"/>
        <v>0</v>
      </c>
      <c r="Q200" s="59">
        <f t="shared" si="92"/>
        <v>0</v>
      </c>
      <c r="R200" s="52">
        <f t="shared" si="93"/>
        <v>0</v>
      </c>
      <c r="S200" s="52">
        <f t="shared" si="94"/>
        <v>0</v>
      </c>
      <c r="T200" s="98" t="s">
        <v>188</v>
      </c>
      <c r="V200" s="9"/>
    </row>
    <row r="201" spans="2:22" x14ac:dyDescent="0.25">
      <c r="B201" s="29" t="str">
        <f>'6) Year 1 Budget'!B163</f>
        <v>Building Decorum</v>
      </c>
      <c r="C201" s="83"/>
      <c r="E201" s="75">
        <f>'6) Year 1 Budget'!E163</f>
        <v>0</v>
      </c>
      <c r="F201" s="59">
        <f t="shared" si="92"/>
        <v>0</v>
      </c>
      <c r="G201" s="59">
        <f t="shared" si="91"/>
        <v>0</v>
      </c>
      <c r="H201" s="59">
        <f t="shared" si="91"/>
        <v>0</v>
      </c>
      <c r="I201" s="59">
        <f t="shared" si="91"/>
        <v>0</v>
      </c>
      <c r="J201" s="59">
        <f t="shared" si="91"/>
        <v>0</v>
      </c>
      <c r="K201" s="59">
        <f t="shared" si="91"/>
        <v>0</v>
      </c>
      <c r="L201" s="59">
        <f t="shared" si="91"/>
        <v>0</v>
      </c>
      <c r="M201" s="59">
        <f t="shared" si="91"/>
        <v>0</v>
      </c>
      <c r="N201" s="59">
        <f t="shared" si="91"/>
        <v>0</v>
      </c>
      <c r="O201" s="59">
        <f t="shared" si="91"/>
        <v>0</v>
      </c>
      <c r="P201" s="59">
        <f t="shared" si="91"/>
        <v>0</v>
      </c>
      <c r="Q201" s="59">
        <f t="shared" si="91"/>
        <v>0</v>
      </c>
      <c r="R201" s="52">
        <f t="shared" si="93"/>
        <v>0</v>
      </c>
      <c r="S201" s="52">
        <f t="shared" si="94"/>
        <v>0</v>
      </c>
      <c r="T201" s="98" t="s">
        <v>189</v>
      </c>
      <c r="V201" s="9"/>
    </row>
    <row r="202" spans="2:22" x14ac:dyDescent="0.25">
      <c r="B202" s="29" t="str">
        <f>'6) Year 1 Budget'!B164</f>
        <v>Tenant Improvements</v>
      </c>
      <c r="C202" s="83"/>
      <c r="E202" s="75">
        <f>'6) Year 1 Budget'!E164</f>
        <v>0</v>
      </c>
      <c r="F202" s="59">
        <f t="shared" si="92"/>
        <v>0</v>
      </c>
      <c r="G202" s="59">
        <f t="shared" si="92"/>
        <v>0</v>
      </c>
      <c r="H202" s="59">
        <f t="shared" si="92"/>
        <v>0</v>
      </c>
      <c r="I202" s="59">
        <f t="shared" si="92"/>
        <v>0</v>
      </c>
      <c r="J202" s="59">
        <f t="shared" si="92"/>
        <v>0</v>
      </c>
      <c r="K202" s="59">
        <f t="shared" si="92"/>
        <v>0</v>
      </c>
      <c r="L202" s="59">
        <f t="shared" si="92"/>
        <v>0</v>
      </c>
      <c r="M202" s="59">
        <f t="shared" si="92"/>
        <v>0</v>
      </c>
      <c r="N202" s="59">
        <f t="shared" si="92"/>
        <v>0</v>
      </c>
      <c r="O202" s="59">
        <f t="shared" si="92"/>
        <v>0</v>
      </c>
      <c r="P202" s="59">
        <f t="shared" si="92"/>
        <v>0</v>
      </c>
      <c r="Q202" s="59">
        <f t="shared" si="92"/>
        <v>0</v>
      </c>
      <c r="R202" s="52">
        <f t="shared" si="93"/>
        <v>0</v>
      </c>
      <c r="S202" s="52">
        <f t="shared" si="94"/>
        <v>0</v>
      </c>
      <c r="T202" s="98" t="s">
        <v>190</v>
      </c>
      <c r="V202" s="9"/>
    </row>
    <row r="203" spans="2:22" x14ac:dyDescent="0.25">
      <c r="B203" s="29" t="str">
        <f>'6) Year 1 Budget'!B165</f>
        <v>Other</v>
      </c>
      <c r="C203" s="83"/>
      <c r="E203" s="75">
        <f>'6) Year 1 Budget'!E165</f>
        <v>0</v>
      </c>
      <c r="F203" s="59">
        <f t="shared" si="92"/>
        <v>0</v>
      </c>
      <c r="G203" s="59">
        <f t="shared" si="91"/>
        <v>0</v>
      </c>
      <c r="H203" s="59">
        <f t="shared" si="91"/>
        <v>0</v>
      </c>
      <c r="I203" s="59">
        <f t="shared" si="91"/>
        <v>0</v>
      </c>
      <c r="J203" s="59">
        <f t="shared" si="91"/>
        <v>0</v>
      </c>
      <c r="K203" s="59">
        <f t="shared" si="91"/>
        <v>0</v>
      </c>
      <c r="L203" s="59">
        <f t="shared" si="91"/>
        <v>0</v>
      </c>
      <c r="M203" s="59">
        <f t="shared" si="91"/>
        <v>0</v>
      </c>
      <c r="N203" s="59">
        <f t="shared" si="91"/>
        <v>0</v>
      </c>
      <c r="O203" s="59">
        <f t="shared" si="91"/>
        <v>0</v>
      </c>
      <c r="P203" s="59">
        <f t="shared" si="91"/>
        <v>0</v>
      </c>
      <c r="Q203" s="59">
        <f t="shared" si="91"/>
        <v>0</v>
      </c>
      <c r="R203" s="52">
        <f>SUM(F203:Q203)</f>
        <v>0</v>
      </c>
      <c r="S203" s="52">
        <f>E203-R203</f>
        <v>0</v>
      </c>
      <c r="T203" s="98" t="s">
        <v>110</v>
      </c>
      <c r="V203" s="9"/>
    </row>
    <row r="204" spans="2:22" x14ac:dyDescent="0.25">
      <c r="B204" s="29" t="str">
        <f>'6) Year 1 Budget'!B166</f>
        <v>Other</v>
      </c>
      <c r="C204" s="83"/>
      <c r="E204" s="75">
        <f>'6) Year 1 Budget'!E166</f>
        <v>0</v>
      </c>
      <c r="F204" s="59">
        <f t="shared" si="92"/>
        <v>0</v>
      </c>
      <c r="G204" s="59">
        <f t="shared" si="92"/>
        <v>0</v>
      </c>
      <c r="H204" s="59">
        <f t="shared" si="92"/>
        <v>0</v>
      </c>
      <c r="I204" s="59">
        <f t="shared" si="92"/>
        <v>0</v>
      </c>
      <c r="J204" s="59">
        <f t="shared" si="92"/>
        <v>0</v>
      </c>
      <c r="K204" s="59">
        <f t="shared" si="92"/>
        <v>0</v>
      </c>
      <c r="L204" s="59">
        <f t="shared" si="92"/>
        <v>0</v>
      </c>
      <c r="M204" s="59">
        <f t="shared" si="92"/>
        <v>0</v>
      </c>
      <c r="N204" s="59">
        <f t="shared" si="92"/>
        <v>0</v>
      </c>
      <c r="O204" s="59">
        <f t="shared" si="92"/>
        <v>0</v>
      </c>
      <c r="P204" s="59">
        <f t="shared" si="92"/>
        <v>0</v>
      </c>
      <c r="Q204" s="59">
        <f t="shared" si="92"/>
        <v>0</v>
      </c>
      <c r="R204" s="52">
        <f>SUM(F204:Q204)</f>
        <v>0</v>
      </c>
      <c r="S204" s="52">
        <f>E204-R204</f>
        <v>0</v>
      </c>
      <c r="T204" s="98" t="s">
        <v>110</v>
      </c>
      <c r="V204" s="9"/>
    </row>
    <row r="205" spans="2:22" x14ac:dyDescent="0.25">
      <c r="B205" s="29" t="str">
        <f>'6) Year 1 Budget'!B167</f>
        <v>Other</v>
      </c>
      <c r="C205" s="83"/>
      <c r="E205" s="75">
        <f>'6) Year 1 Budget'!E167</f>
        <v>0</v>
      </c>
      <c r="F205" s="59">
        <f t="shared" si="92"/>
        <v>0</v>
      </c>
      <c r="G205" s="59">
        <f t="shared" si="91"/>
        <v>0</v>
      </c>
      <c r="H205" s="59">
        <f t="shared" si="91"/>
        <v>0</v>
      </c>
      <c r="I205" s="59">
        <f t="shared" si="91"/>
        <v>0</v>
      </c>
      <c r="J205" s="59">
        <f t="shared" si="91"/>
        <v>0</v>
      </c>
      <c r="K205" s="59">
        <f t="shared" si="91"/>
        <v>0</v>
      </c>
      <c r="L205" s="59">
        <f t="shared" si="91"/>
        <v>0</v>
      </c>
      <c r="M205" s="59">
        <f t="shared" si="91"/>
        <v>0</v>
      </c>
      <c r="N205" s="59">
        <f t="shared" si="91"/>
        <v>0</v>
      </c>
      <c r="O205" s="59">
        <f t="shared" si="91"/>
        <v>0</v>
      </c>
      <c r="P205" s="59">
        <f t="shared" si="91"/>
        <v>0</v>
      </c>
      <c r="Q205" s="59">
        <f t="shared" si="91"/>
        <v>0</v>
      </c>
      <c r="R205" s="52">
        <f>SUM(F205:Q205)</f>
        <v>0</v>
      </c>
      <c r="S205" s="52">
        <f>E205-R205</f>
        <v>0</v>
      </c>
      <c r="T205" s="98" t="s">
        <v>110</v>
      </c>
      <c r="V205" s="9"/>
    </row>
    <row r="206" spans="2:22" x14ac:dyDescent="0.25">
      <c r="B206" s="29" t="str">
        <f>'6) Year 1 Budget'!B168</f>
        <v>Other</v>
      </c>
      <c r="C206" s="83"/>
      <c r="E206" s="75">
        <f>'6) Year 1 Budget'!E168</f>
        <v>0</v>
      </c>
      <c r="F206" s="59">
        <f t="shared" si="92"/>
        <v>0</v>
      </c>
      <c r="G206" s="59">
        <f t="shared" si="92"/>
        <v>0</v>
      </c>
      <c r="H206" s="59">
        <f t="shared" si="92"/>
        <v>0</v>
      </c>
      <c r="I206" s="59">
        <f t="shared" si="92"/>
        <v>0</v>
      </c>
      <c r="J206" s="59">
        <f t="shared" si="92"/>
        <v>0</v>
      </c>
      <c r="K206" s="59">
        <f t="shared" si="92"/>
        <v>0</v>
      </c>
      <c r="L206" s="59">
        <f t="shared" si="92"/>
        <v>0</v>
      </c>
      <c r="M206" s="59">
        <f t="shared" si="92"/>
        <v>0</v>
      </c>
      <c r="N206" s="59">
        <f t="shared" si="92"/>
        <v>0</v>
      </c>
      <c r="O206" s="59">
        <f t="shared" si="92"/>
        <v>0</v>
      </c>
      <c r="P206" s="59">
        <f t="shared" si="92"/>
        <v>0</v>
      </c>
      <c r="Q206" s="59">
        <f t="shared" si="92"/>
        <v>0</v>
      </c>
      <c r="R206" s="52">
        <f t="shared" ref="R206:R207" si="95">SUM(F206:Q206)</f>
        <v>0</v>
      </c>
      <c r="S206" s="52">
        <f t="shared" ref="S206:S207" si="96">E206-R206</f>
        <v>0</v>
      </c>
      <c r="T206" s="98" t="s">
        <v>110</v>
      </c>
      <c r="V206" s="9"/>
    </row>
    <row r="207" spans="2:22" x14ac:dyDescent="0.25">
      <c r="B207" s="29" t="str">
        <f>'6) Year 1 Budget'!B169</f>
        <v>Other</v>
      </c>
      <c r="C207" s="83"/>
      <c r="E207" s="75">
        <f>'6) Year 1 Budget'!E169</f>
        <v>0</v>
      </c>
      <c r="F207" s="59">
        <f t="shared" si="92"/>
        <v>0</v>
      </c>
      <c r="G207" s="59">
        <f t="shared" si="91"/>
        <v>0</v>
      </c>
      <c r="H207" s="59">
        <f t="shared" si="91"/>
        <v>0</v>
      </c>
      <c r="I207" s="59">
        <f t="shared" si="91"/>
        <v>0</v>
      </c>
      <c r="J207" s="59">
        <f t="shared" si="91"/>
        <v>0</v>
      </c>
      <c r="K207" s="59">
        <f t="shared" si="91"/>
        <v>0</v>
      </c>
      <c r="L207" s="59">
        <f t="shared" si="91"/>
        <v>0</v>
      </c>
      <c r="M207" s="59">
        <f t="shared" si="91"/>
        <v>0</v>
      </c>
      <c r="N207" s="59">
        <f t="shared" si="91"/>
        <v>0</v>
      </c>
      <c r="O207" s="59">
        <f t="shared" si="91"/>
        <v>0</v>
      </c>
      <c r="P207" s="59">
        <f t="shared" si="91"/>
        <v>0</v>
      </c>
      <c r="Q207" s="59">
        <f t="shared" si="91"/>
        <v>0</v>
      </c>
      <c r="R207" s="52">
        <f t="shared" si="95"/>
        <v>0</v>
      </c>
      <c r="S207" s="52">
        <f t="shared" si="96"/>
        <v>0</v>
      </c>
      <c r="T207" s="98" t="s">
        <v>110</v>
      </c>
      <c r="V207" s="9"/>
    </row>
    <row r="208" spans="2:22" x14ac:dyDescent="0.25">
      <c r="B208" s="25"/>
      <c r="C208" s="36"/>
      <c r="D208" s="36"/>
      <c r="E208" s="49"/>
      <c r="F208" s="49"/>
      <c r="G208" s="49"/>
      <c r="H208" s="49"/>
      <c r="I208" s="49"/>
      <c r="J208" s="49"/>
      <c r="K208" s="49"/>
      <c r="L208" s="49"/>
      <c r="M208" s="49"/>
      <c r="N208" s="49"/>
      <c r="O208" s="49"/>
      <c r="P208" s="49"/>
      <c r="Q208" s="49"/>
      <c r="R208" s="49"/>
      <c r="S208" s="49"/>
      <c r="T208" s="49"/>
      <c r="V208" s="9"/>
    </row>
    <row r="209" spans="2:22" x14ac:dyDescent="0.25">
      <c r="B209" s="25" t="s">
        <v>191</v>
      </c>
      <c r="C209" s="36"/>
      <c r="D209" s="36"/>
      <c r="E209" s="49"/>
      <c r="F209" s="49"/>
      <c r="G209" s="49"/>
      <c r="H209" s="49"/>
      <c r="I209" s="49"/>
      <c r="J209" s="49"/>
      <c r="K209" s="49"/>
      <c r="L209" s="49"/>
      <c r="M209" s="49"/>
      <c r="N209" s="49"/>
      <c r="O209" s="49"/>
      <c r="P209" s="49"/>
      <c r="Q209" s="49"/>
      <c r="R209" s="49"/>
      <c r="S209" s="49"/>
      <c r="T209" s="49"/>
      <c r="V209" s="9"/>
    </row>
    <row r="210" spans="2:22" x14ac:dyDescent="0.25">
      <c r="B210" s="29" t="str">
        <f>'6) Year 1 Budget'!B172</f>
        <v>Staff Recruitment</v>
      </c>
      <c r="C210" s="83"/>
      <c r="E210" s="75">
        <f>'6) Year 1 Budget'!E172</f>
        <v>0</v>
      </c>
      <c r="F210" s="59">
        <f>$E210/12</f>
        <v>0</v>
      </c>
      <c r="G210" s="59">
        <f t="shared" ref="G210:Q214" si="97">$E210/12</f>
        <v>0</v>
      </c>
      <c r="H210" s="59">
        <f t="shared" si="97"/>
        <v>0</v>
      </c>
      <c r="I210" s="59">
        <f t="shared" si="97"/>
        <v>0</v>
      </c>
      <c r="J210" s="59">
        <f t="shared" si="97"/>
        <v>0</v>
      </c>
      <c r="K210" s="59">
        <f t="shared" si="97"/>
        <v>0</v>
      </c>
      <c r="L210" s="59">
        <f t="shared" si="97"/>
        <v>0</v>
      </c>
      <c r="M210" s="59">
        <f t="shared" si="97"/>
        <v>0</v>
      </c>
      <c r="N210" s="59">
        <f t="shared" si="97"/>
        <v>0</v>
      </c>
      <c r="O210" s="59">
        <f t="shared" si="97"/>
        <v>0</v>
      </c>
      <c r="P210" s="59">
        <f t="shared" si="97"/>
        <v>0</v>
      </c>
      <c r="Q210" s="59">
        <f t="shared" si="97"/>
        <v>0</v>
      </c>
      <c r="R210" s="52">
        <f>SUM(F210:Q210)</f>
        <v>0</v>
      </c>
      <c r="S210" s="52">
        <f>E210-R210</f>
        <v>0</v>
      </c>
      <c r="T210" s="98" t="s">
        <v>192</v>
      </c>
      <c r="V210" s="9"/>
    </row>
    <row r="211" spans="2:22" x14ac:dyDescent="0.25">
      <c r="B211" s="29" t="str">
        <f>'6) Year 1 Budget'!B173</f>
        <v>Student Recruitment &amp; Community Engagement</v>
      </c>
      <c r="C211" s="83"/>
      <c r="E211" s="75">
        <f>'6) Year 1 Budget'!E173</f>
        <v>0</v>
      </c>
      <c r="F211" s="59">
        <f t="shared" ref="F211:F214" si="98">$E211/12</f>
        <v>0</v>
      </c>
      <c r="G211" s="59">
        <f t="shared" si="97"/>
        <v>0</v>
      </c>
      <c r="H211" s="59">
        <f t="shared" si="97"/>
        <v>0</v>
      </c>
      <c r="I211" s="59">
        <f t="shared" si="97"/>
        <v>0</v>
      </c>
      <c r="J211" s="59">
        <f t="shared" si="97"/>
        <v>0</v>
      </c>
      <c r="K211" s="59">
        <f t="shared" si="97"/>
        <v>0</v>
      </c>
      <c r="L211" s="59">
        <f t="shared" si="97"/>
        <v>0</v>
      </c>
      <c r="M211" s="59">
        <f t="shared" si="97"/>
        <v>0</v>
      </c>
      <c r="N211" s="59">
        <f t="shared" si="97"/>
        <v>0</v>
      </c>
      <c r="O211" s="59">
        <f t="shared" si="97"/>
        <v>0</v>
      </c>
      <c r="P211" s="59">
        <f t="shared" si="97"/>
        <v>0</v>
      </c>
      <c r="Q211" s="59">
        <f t="shared" si="97"/>
        <v>0</v>
      </c>
      <c r="R211" s="52">
        <f>SUM(F211:Q211)</f>
        <v>0</v>
      </c>
      <c r="S211" s="52">
        <f>E211-R211</f>
        <v>0</v>
      </c>
      <c r="T211" s="98" t="s">
        <v>193</v>
      </c>
      <c r="V211" s="9"/>
    </row>
    <row r="212" spans="2:22" x14ac:dyDescent="0.25">
      <c r="B212" s="29" t="str">
        <f>'6) Year 1 Budget'!B174</f>
        <v>Parent &amp; Staff Meetings</v>
      </c>
      <c r="C212" s="83"/>
      <c r="E212" s="75">
        <f>'6) Year 1 Budget'!E174</f>
        <v>0</v>
      </c>
      <c r="F212" s="59">
        <f t="shared" si="98"/>
        <v>0</v>
      </c>
      <c r="G212" s="59">
        <f t="shared" si="97"/>
        <v>0</v>
      </c>
      <c r="H212" s="59">
        <f t="shared" si="97"/>
        <v>0</v>
      </c>
      <c r="I212" s="59">
        <f t="shared" si="97"/>
        <v>0</v>
      </c>
      <c r="J212" s="59">
        <f t="shared" si="97"/>
        <v>0</v>
      </c>
      <c r="K212" s="59">
        <f t="shared" si="97"/>
        <v>0</v>
      </c>
      <c r="L212" s="59">
        <f t="shared" si="97"/>
        <v>0</v>
      </c>
      <c r="M212" s="59">
        <f t="shared" si="97"/>
        <v>0</v>
      </c>
      <c r="N212" s="59">
        <f t="shared" si="97"/>
        <v>0</v>
      </c>
      <c r="O212" s="59">
        <f t="shared" si="97"/>
        <v>0</v>
      </c>
      <c r="P212" s="59">
        <f t="shared" si="97"/>
        <v>0</v>
      </c>
      <c r="Q212" s="59">
        <f t="shared" si="97"/>
        <v>0</v>
      </c>
      <c r="R212" s="52">
        <f t="shared" ref="R212:R213" si="99">SUM(F212:Q212)</f>
        <v>0</v>
      </c>
      <c r="S212" s="52">
        <f t="shared" ref="S212:S213" si="100">E212-R212</f>
        <v>0</v>
      </c>
      <c r="T212" s="98" t="s">
        <v>231</v>
      </c>
      <c r="V212" s="9"/>
    </row>
    <row r="213" spans="2:22" x14ac:dyDescent="0.25">
      <c r="B213" s="29" t="str">
        <f>'6) Year 1 Budget'!B175</f>
        <v>Authorizer Fee</v>
      </c>
      <c r="C213" s="83"/>
      <c r="E213" s="75">
        <f>'6) Year 1 Budget'!E175</f>
        <v>0</v>
      </c>
      <c r="F213" s="59">
        <f t="shared" si="98"/>
        <v>0</v>
      </c>
      <c r="G213" s="59">
        <f t="shared" si="97"/>
        <v>0</v>
      </c>
      <c r="H213" s="59">
        <f t="shared" si="97"/>
        <v>0</v>
      </c>
      <c r="I213" s="59">
        <f t="shared" si="97"/>
        <v>0</v>
      </c>
      <c r="J213" s="59">
        <f t="shared" si="97"/>
        <v>0</v>
      </c>
      <c r="K213" s="59">
        <f t="shared" si="97"/>
        <v>0</v>
      </c>
      <c r="L213" s="59">
        <f t="shared" si="97"/>
        <v>0</v>
      </c>
      <c r="M213" s="59">
        <f t="shared" si="97"/>
        <v>0</v>
      </c>
      <c r="N213" s="59">
        <f t="shared" si="97"/>
        <v>0</v>
      </c>
      <c r="O213" s="59">
        <f t="shared" si="97"/>
        <v>0</v>
      </c>
      <c r="P213" s="59">
        <f t="shared" si="97"/>
        <v>0</v>
      </c>
      <c r="Q213" s="59">
        <f t="shared" si="97"/>
        <v>0</v>
      </c>
      <c r="R213" s="52">
        <f t="shared" si="99"/>
        <v>0</v>
      </c>
      <c r="S213" s="52">
        <f t="shared" si="100"/>
        <v>0</v>
      </c>
      <c r="T213" s="98" t="s">
        <v>232</v>
      </c>
      <c r="V213" s="9"/>
    </row>
    <row r="214" spans="2:22" x14ac:dyDescent="0.25">
      <c r="B214" s="29" t="str">
        <f>'6) Year 1 Budget'!B176</f>
        <v>Other</v>
      </c>
      <c r="C214" s="83"/>
      <c r="E214" s="75">
        <f>'6) Year 1 Budget'!E176</f>
        <v>0</v>
      </c>
      <c r="F214" s="59">
        <f t="shared" si="98"/>
        <v>0</v>
      </c>
      <c r="G214" s="59">
        <f t="shared" si="97"/>
        <v>0</v>
      </c>
      <c r="H214" s="59">
        <f t="shared" si="97"/>
        <v>0</v>
      </c>
      <c r="I214" s="59">
        <f t="shared" si="97"/>
        <v>0</v>
      </c>
      <c r="J214" s="59">
        <f t="shared" si="97"/>
        <v>0</v>
      </c>
      <c r="K214" s="59">
        <f t="shared" si="97"/>
        <v>0</v>
      </c>
      <c r="L214" s="59">
        <f t="shared" si="97"/>
        <v>0</v>
      </c>
      <c r="M214" s="59">
        <f t="shared" si="97"/>
        <v>0</v>
      </c>
      <c r="N214" s="59">
        <f t="shared" si="97"/>
        <v>0</v>
      </c>
      <c r="O214" s="59">
        <f t="shared" si="97"/>
        <v>0</v>
      </c>
      <c r="P214" s="59">
        <f t="shared" si="97"/>
        <v>0</v>
      </c>
      <c r="Q214" s="59">
        <f t="shared" si="97"/>
        <v>0</v>
      </c>
      <c r="R214" s="52">
        <f>SUM(F214:Q214)</f>
        <v>0</v>
      </c>
      <c r="S214" s="52">
        <f>E214-R214</f>
        <v>0</v>
      </c>
      <c r="T214" s="98" t="s">
        <v>110</v>
      </c>
      <c r="V214" s="9"/>
    </row>
    <row r="215" spans="2:22" x14ac:dyDescent="0.25">
      <c r="B215" s="25"/>
      <c r="C215" s="36"/>
      <c r="D215" s="36"/>
      <c r="E215" s="49"/>
      <c r="F215" s="49"/>
      <c r="G215" s="49"/>
      <c r="H215" s="49"/>
      <c r="I215" s="49"/>
      <c r="J215" s="49"/>
      <c r="K215" s="49"/>
      <c r="L215" s="49"/>
      <c r="M215" s="49"/>
      <c r="N215" s="49"/>
      <c r="O215" s="49"/>
      <c r="P215" s="49"/>
      <c r="Q215" s="49"/>
      <c r="R215" s="49"/>
      <c r="S215" s="49"/>
      <c r="T215" s="49"/>
      <c r="V215" s="9"/>
    </row>
    <row r="216" spans="2:22" x14ac:dyDescent="0.25">
      <c r="B216" s="25" t="s">
        <v>196</v>
      </c>
      <c r="C216" s="36"/>
      <c r="D216" s="36"/>
      <c r="E216" s="49"/>
      <c r="F216" s="49"/>
      <c r="G216" s="49"/>
      <c r="H216" s="49"/>
      <c r="I216" s="49"/>
      <c r="J216" s="49"/>
      <c r="K216" s="49"/>
      <c r="L216" s="49"/>
      <c r="M216" s="49"/>
      <c r="N216" s="49"/>
      <c r="O216" s="49"/>
      <c r="P216" s="49"/>
      <c r="Q216" s="49"/>
      <c r="R216" s="49"/>
      <c r="S216" s="49"/>
      <c r="T216" s="49"/>
      <c r="V216" s="9"/>
    </row>
    <row r="217" spans="2:22" x14ac:dyDescent="0.25">
      <c r="B217" s="29" t="str">
        <f>'6) Year 1 Budget'!B179</f>
        <v>Other</v>
      </c>
      <c r="C217" s="83"/>
      <c r="E217" s="52">
        <f>'6) Year 1 Budget'!E179</f>
        <v>0</v>
      </c>
      <c r="F217" s="60">
        <f>$E217/12</f>
        <v>0</v>
      </c>
      <c r="G217" s="60">
        <f t="shared" ref="G217:Q221" si="101">$E217/12</f>
        <v>0</v>
      </c>
      <c r="H217" s="60">
        <f t="shared" si="101"/>
        <v>0</v>
      </c>
      <c r="I217" s="60">
        <f t="shared" si="101"/>
        <v>0</v>
      </c>
      <c r="J217" s="60">
        <f t="shared" si="101"/>
        <v>0</v>
      </c>
      <c r="K217" s="60">
        <f t="shared" si="101"/>
        <v>0</v>
      </c>
      <c r="L217" s="60">
        <f t="shared" si="101"/>
        <v>0</v>
      </c>
      <c r="M217" s="60">
        <f t="shared" si="101"/>
        <v>0</v>
      </c>
      <c r="N217" s="60">
        <f t="shared" si="101"/>
        <v>0</v>
      </c>
      <c r="O217" s="60">
        <f t="shared" si="101"/>
        <v>0</v>
      </c>
      <c r="P217" s="60">
        <f t="shared" si="101"/>
        <v>0</v>
      </c>
      <c r="Q217" s="60">
        <f t="shared" si="101"/>
        <v>0</v>
      </c>
      <c r="R217" s="52">
        <f>SUM(F217:Q217)</f>
        <v>0</v>
      </c>
      <c r="S217" s="52">
        <f>E217-R217</f>
        <v>0</v>
      </c>
      <c r="T217" s="98"/>
      <c r="V217" s="9"/>
    </row>
    <row r="218" spans="2:22" x14ac:dyDescent="0.25">
      <c r="B218" s="29" t="str">
        <f>'6) Year 1 Budget'!B180</f>
        <v>Other</v>
      </c>
      <c r="C218" s="83"/>
      <c r="E218" s="52">
        <f>'6) Year 1 Budget'!E180</f>
        <v>0</v>
      </c>
      <c r="F218" s="60">
        <f t="shared" ref="F218:F221" si="102">$E218/12</f>
        <v>0</v>
      </c>
      <c r="G218" s="60">
        <f t="shared" si="101"/>
        <v>0</v>
      </c>
      <c r="H218" s="60">
        <f t="shared" si="101"/>
        <v>0</v>
      </c>
      <c r="I218" s="60">
        <f t="shared" si="101"/>
        <v>0</v>
      </c>
      <c r="J218" s="60">
        <f t="shared" si="101"/>
        <v>0</v>
      </c>
      <c r="K218" s="60">
        <f t="shared" si="101"/>
        <v>0</v>
      </c>
      <c r="L218" s="60">
        <f t="shared" si="101"/>
        <v>0</v>
      </c>
      <c r="M218" s="60">
        <f t="shared" si="101"/>
        <v>0</v>
      </c>
      <c r="N218" s="60">
        <f t="shared" si="101"/>
        <v>0</v>
      </c>
      <c r="O218" s="60">
        <f t="shared" si="101"/>
        <v>0</v>
      </c>
      <c r="P218" s="60">
        <f t="shared" si="101"/>
        <v>0</v>
      </c>
      <c r="Q218" s="60">
        <f t="shared" si="101"/>
        <v>0</v>
      </c>
      <c r="R218" s="52">
        <f>SUM(F218:Q218)</f>
        <v>0</v>
      </c>
      <c r="S218" s="52">
        <f>E218-R218</f>
        <v>0</v>
      </c>
      <c r="T218" s="98"/>
      <c r="V218" s="9"/>
    </row>
    <row r="219" spans="2:22" x14ac:dyDescent="0.25">
      <c r="B219" s="29" t="str">
        <f>'6) Year 1 Budget'!B181</f>
        <v>Other</v>
      </c>
      <c r="C219" s="83"/>
      <c r="E219" s="52">
        <f>'6) Year 1 Budget'!E181</f>
        <v>0</v>
      </c>
      <c r="F219" s="60">
        <f t="shared" si="102"/>
        <v>0</v>
      </c>
      <c r="G219" s="60">
        <f t="shared" si="101"/>
        <v>0</v>
      </c>
      <c r="H219" s="60">
        <f t="shared" si="101"/>
        <v>0</v>
      </c>
      <c r="I219" s="60">
        <f t="shared" si="101"/>
        <v>0</v>
      </c>
      <c r="J219" s="60">
        <f t="shared" si="101"/>
        <v>0</v>
      </c>
      <c r="K219" s="60">
        <f t="shared" si="101"/>
        <v>0</v>
      </c>
      <c r="L219" s="60">
        <f t="shared" si="101"/>
        <v>0</v>
      </c>
      <c r="M219" s="60">
        <f t="shared" si="101"/>
        <v>0</v>
      </c>
      <c r="N219" s="60">
        <f t="shared" si="101"/>
        <v>0</v>
      </c>
      <c r="O219" s="60">
        <f t="shared" si="101"/>
        <v>0</v>
      </c>
      <c r="P219" s="60">
        <f t="shared" si="101"/>
        <v>0</v>
      </c>
      <c r="Q219" s="60">
        <f t="shared" si="101"/>
        <v>0</v>
      </c>
      <c r="R219" s="52">
        <f t="shared" ref="R219:R220" si="103">SUM(F219:Q219)</f>
        <v>0</v>
      </c>
      <c r="S219" s="52">
        <f t="shared" ref="S219:S220" si="104">E219-R219</f>
        <v>0</v>
      </c>
      <c r="T219" s="98"/>
      <c r="V219" s="9"/>
    </row>
    <row r="220" spans="2:22" x14ac:dyDescent="0.25">
      <c r="B220" s="29" t="str">
        <f>'6) Year 1 Budget'!B182</f>
        <v>Other</v>
      </c>
      <c r="C220" s="83"/>
      <c r="E220" s="52">
        <f>'6) Year 1 Budget'!E182</f>
        <v>0</v>
      </c>
      <c r="F220" s="60">
        <f t="shared" si="102"/>
        <v>0</v>
      </c>
      <c r="G220" s="60">
        <f t="shared" si="101"/>
        <v>0</v>
      </c>
      <c r="H220" s="60">
        <f t="shared" si="101"/>
        <v>0</v>
      </c>
      <c r="I220" s="60">
        <f t="shared" si="101"/>
        <v>0</v>
      </c>
      <c r="J220" s="60">
        <f t="shared" si="101"/>
        <v>0</v>
      </c>
      <c r="K220" s="60">
        <f t="shared" si="101"/>
        <v>0</v>
      </c>
      <c r="L220" s="60">
        <f t="shared" si="101"/>
        <v>0</v>
      </c>
      <c r="M220" s="60">
        <f t="shared" si="101"/>
        <v>0</v>
      </c>
      <c r="N220" s="60">
        <f t="shared" si="101"/>
        <v>0</v>
      </c>
      <c r="O220" s="60">
        <f t="shared" si="101"/>
        <v>0</v>
      </c>
      <c r="P220" s="60">
        <f t="shared" si="101"/>
        <v>0</v>
      </c>
      <c r="Q220" s="60">
        <f t="shared" si="101"/>
        <v>0</v>
      </c>
      <c r="R220" s="52">
        <f t="shared" si="103"/>
        <v>0</v>
      </c>
      <c r="S220" s="52">
        <f t="shared" si="104"/>
        <v>0</v>
      </c>
      <c r="T220" s="98"/>
      <c r="V220" s="9"/>
    </row>
    <row r="221" spans="2:22" x14ac:dyDescent="0.25">
      <c r="B221" s="29" t="str">
        <f>'6) Year 1 Budget'!B183</f>
        <v>Other</v>
      </c>
      <c r="C221" s="83"/>
      <c r="E221" s="52">
        <f>'6) Year 1 Budget'!E183</f>
        <v>0</v>
      </c>
      <c r="F221" s="60">
        <f t="shared" si="102"/>
        <v>0</v>
      </c>
      <c r="G221" s="60">
        <f t="shared" si="101"/>
        <v>0</v>
      </c>
      <c r="H221" s="60">
        <f t="shared" si="101"/>
        <v>0</v>
      </c>
      <c r="I221" s="60">
        <f t="shared" si="101"/>
        <v>0</v>
      </c>
      <c r="J221" s="60">
        <f t="shared" si="101"/>
        <v>0</v>
      </c>
      <c r="K221" s="60">
        <f t="shared" si="101"/>
        <v>0</v>
      </c>
      <c r="L221" s="60">
        <f t="shared" si="101"/>
        <v>0</v>
      </c>
      <c r="M221" s="60">
        <f t="shared" si="101"/>
        <v>0</v>
      </c>
      <c r="N221" s="60">
        <f t="shared" si="101"/>
        <v>0</v>
      </c>
      <c r="O221" s="60">
        <f t="shared" si="101"/>
        <v>0</v>
      </c>
      <c r="P221" s="60">
        <f t="shared" si="101"/>
        <v>0</v>
      </c>
      <c r="Q221" s="60">
        <f t="shared" si="101"/>
        <v>0</v>
      </c>
      <c r="R221" s="52">
        <f>SUM(F221:Q221)</f>
        <v>0</v>
      </c>
      <c r="S221" s="52">
        <f>E221-R221</f>
        <v>0</v>
      </c>
      <c r="T221" s="98"/>
      <c r="V221" s="9"/>
    </row>
    <row r="222" spans="2:22" x14ac:dyDescent="0.25">
      <c r="B222" s="25"/>
      <c r="C222" s="36"/>
      <c r="D222" s="36"/>
      <c r="E222" s="49"/>
      <c r="F222" s="49"/>
      <c r="G222" s="49"/>
      <c r="H222" s="49"/>
      <c r="I222" s="49"/>
      <c r="J222" s="49"/>
      <c r="K222" s="49"/>
      <c r="L222" s="49"/>
      <c r="M222" s="49"/>
      <c r="N222" s="49"/>
      <c r="O222" s="49"/>
      <c r="P222" s="49"/>
      <c r="Q222" s="49"/>
      <c r="R222" s="49"/>
      <c r="S222" s="49"/>
      <c r="T222" s="49"/>
      <c r="V222" s="9"/>
    </row>
    <row r="223" spans="2:22" ht="15.75" thickBot="1" x14ac:dyDescent="0.3">
      <c r="B223" s="25" t="s">
        <v>197</v>
      </c>
      <c r="C223" s="36"/>
      <c r="D223" s="36"/>
      <c r="E223" s="48">
        <f>SUM(E159:E173,E176:E190,E193:E207,E210:E214,E217:E221)</f>
        <v>0</v>
      </c>
      <c r="F223" s="48">
        <f t="shared" ref="F223:M223" si="105">SUM(F159:F173,F176:F190,F193:F207,F210:F214,F217:F221)</f>
        <v>0</v>
      </c>
      <c r="G223" s="48">
        <f t="shared" si="105"/>
        <v>0</v>
      </c>
      <c r="H223" s="48">
        <f t="shared" si="105"/>
        <v>0</v>
      </c>
      <c r="I223" s="48">
        <f t="shared" si="105"/>
        <v>0</v>
      </c>
      <c r="J223" s="48">
        <f t="shared" si="105"/>
        <v>0</v>
      </c>
      <c r="K223" s="48">
        <f t="shared" si="105"/>
        <v>0</v>
      </c>
      <c r="L223" s="48">
        <f t="shared" si="105"/>
        <v>0</v>
      </c>
      <c r="M223" s="48">
        <f t="shared" si="105"/>
        <v>0</v>
      </c>
      <c r="N223" s="48">
        <f t="shared" ref="N223:S223" si="106">SUM(N159:N173,N176:N190,N193:N207,N210:N214,N217:N221)</f>
        <v>0</v>
      </c>
      <c r="O223" s="48">
        <f t="shared" si="106"/>
        <v>0</v>
      </c>
      <c r="P223" s="48">
        <f t="shared" si="106"/>
        <v>0</v>
      </c>
      <c r="Q223" s="48">
        <f t="shared" si="106"/>
        <v>0</v>
      </c>
      <c r="R223" s="48">
        <f t="shared" si="106"/>
        <v>0</v>
      </c>
      <c r="S223" s="48">
        <f t="shared" si="106"/>
        <v>0</v>
      </c>
      <c r="T223" s="49"/>
      <c r="V223" s="9"/>
    </row>
    <row r="224" spans="2:22" ht="15.75" thickTop="1" x14ac:dyDescent="0.25">
      <c r="B224" s="25"/>
      <c r="C224" s="36"/>
      <c r="D224" s="36"/>
      <c r="E224" s="49"/>
      <c r="F224" s="49"/>
      <c r="G224" s="49"/>
      <c r="H224" s="49"/>
      <c r="I224" s="49"/>
      <c r="J224" s="49"/>
      <c r="K224" s="49"/>
      <c r="L224" s="49"/>
      <c r="M224" s="49"/>
      <c r="N224" s="49"/>
      <c r="O224" s="49"/>
      <c r="P224" s="49"/>
      <c r="Q224" s="49"/>
      <c r="R224" s="49"/>
      <c r="S224" s="49"/>
      <c r="T224" s="49"/>
      <c r="V224" s="9"/>
    </row>
    <row r="225" spans="2:22" ht="15.75" thickBot="1" x14ac:dyDescent="0.3">
      <c r="B225" s="25" t="s">
        <v>198</v>
      </c>
      <c r="C225" s="36"/>
      <c r="D225" s="36"/>
      <c r="E225" s="48">
        <f>E123+E148+E223</f>
        <v>0</v>
      </c>
      <c r="F225" s="48">
        <f t="shared" ref="F225:M225" si="107">F123+F148+F223</f>
        <v>0</v>
      </c>
      <c r="G225" s="48">
        <f t="shared" si="107"/>
        <v>0</v>
      </c>
      <c r="H225" s="48">
        <f t="shared" si="107"/>
        <v>0</v>
      </c>
      <c r="I225" s="48">
        <f t="shared" si="107"/>
        <v>0</v>
      </c>
      <c r="J225" s="48">
        <f t="shared" si="107"/>
        <v>0</v>
      </c>
      <c r="K225" s="48">
        <f t="shared" si="107"/>
        <v>0</v>
      </c>
      <c r="L225" s="48">
        <f t="shared" si="107"/>
        <v>0</v>
      </c>
      <c r="M225" s="48">
        <f t="shared" si="107"/>
        <v>0</v>
      </c>
      <c r="N225" s="48">
        <f t="shared" ref="N225:S225" si="108">N123+N148+N223</f>
        <v>0</v>
      </c>
      <c r="O225" s="48">
        <f t="shared" si="108"/>
        <v>0</v>
      </c>
      <c r="P225" s="48">
        <f t="shared" si="108"/>
        <v>0</v>
      </c>
      <c r="Q225" s="48">
        <f t="shared" si="108"/>
        <v>0</v>
      </c>
      <c r="R225" s="48">
        <f t="shared" si="108"/>
        <v>0</v>
      </c>
      <c r="S225" s="48">
        <f t="shared" si="108"/>
        <v>0</v>
      </c>
      <c r="T225" s="49"/>
      <c r="V225" s="9"/>
    </row>
    <row r="226" spans="2:22" ht="16.5" thickTop="1" thickBot="1" x14ac:dyDescent="0.3">
      <c r="B226" s="17"/>
      <c r="C226" s="18"/>
      <c r="D226" s="18"/>
      <c r="E226" s="18"/>
      <c r="F226" s="18"/>
      <c r="G226" s="18"/>
      <c r="H226" s="18"/>
      <c r="I226" s="18"/>
      <c r="J226" s="18"/>
      <c r="K226" s="18"/>
      <c r="L226" s="18"/>
      <c r="M226" s="18"/>
      <c r="N226" s="18"/>
      <c r="O226" s="18"/>
      <c r="P226" s="18"/>
      <c r="Q226" s="18"/>
      <c r="R226" s="18"/>
      <c r="S226" s="18"/>
      <c r="T226" s="18"/>
      <c r="U226" s="18"/>
      <c r="V226" s="19"/>
    </row>
  </sheetData>
  <mergeCells count="9">
    <mergeCell ref="E151:S151"/>
    <mergeCell ref="E53:S53"/>
    <mergeCell ref="E46:S46"/>
    <mergeCell ref="E3:S3"/>
    <mergeCell ref="E4:S4"/>
    <mergeCell ref="E5:S5"/>
    <mergeCell ref="E88:S88"/>
    <mergeCell ref="E126:S126"/>
    <mergeCell ref="E8:S8"/>
  </mergeCells>
  <pageMargins left="0.7" right="0.7" top="0.75" bottom="0.75" header="0.3" footer="0.3"/>
  <pageSetup scale="46" fitToHeight="5" orientation="landscape" horizontalDpi="1200" verticalDpi="1200" r:id="rId1"/>
  <headerFooter>
    <oddFooter>&amp;L&amp;A&amp;RPage &amp;P of &amp;N</oddFooter>
  </headerFooter>
  <rowBreaks count="4" manualBreakCount="4">
    <brk id="44" max="22" man="1"/>
    <brk id="86" max="22" man="1"/>
    <brk id="149" max="22" man="1"/>
    <brk id="191" max="22"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249977111117893"/>
  </sheetPr>
  <dimension ref="A1:K188"/>
  <sheetViews>
    <sheetView showGridLines="0" topLeftCell="A31" zoomScale="75" zoomScaleNormal="75" zoomScaleSheetLayoutView="100" workbookViewId="0">
      <selection activeCell="H28" sqref="H28"/>
    </sheetView>
  </sheetViews>
  <sheetFormatPr defaultColWidth="8.7109375" defaultRowHeight="15" x14ac:dyDescent="0.25"/>
  <cols>
    <col min="1" max="1" width="4.7109375" customWidth="1"/>
    <col min="2" max="2" width="42.42578125" bestFit="1" customWidth="1"/>
    <col min="3" max="3" width="23.28515625" customWidth="1"/>
    <col min="4" max="4" width="3.42578125" customWidth="1"/>
    <col min="5" max="6" width="15.5703125" customWidth="1"/>
    <col min="7" max="7" width="16.7109375" customWidth="1"/>
    <col min="8" max="8" width="16.42578125" customWidth="1"/>
    <col min="9" max="9" width="17" customWidth="1"/>
    <col min="10" max="10" width="95.28515625" bestFit="1" customWidth="1"/>
    <col min="11" max="12" width="4.7109375" customWidth="1"/>
  </cols>
  <sheetData>
    <row r="1" spans="1:11" ht="15.75" thickBot="1" x14ac:dyDescent="0.3"/>
    <row r="2" spans="1:11" x14ac:dyDescent="0.25">
      <c r="B2" s="5"/>
      <c r="C2" s="6"/>
      <c r="D2" s="6"/>
      <c r="E2" s="6"/>
      <c r="F2" s="6"/>
      <c r="G2" s="6"/>
      <c r="H2" s="6"/>
      <c r="I2" s="6"/>
      <c r="J2" s="6"/>
      <c r="K2" s="7"/>
    </row>
    <row r="3" spans="1:11" x14ac:dyDescent="0.25">
      <c r="B3" s="257" t="str">
        <f>IF('1) Proposed School Information'!E12="","ENTER SCHOOL NAME ON PROPOSED SCHOOL INFO SHEET",'1) Proposed School Information'!E12)</f>
        <v>ENTER SCHOOL NAME ON PROPOSED SCHOOL INFO SHEET</v>
      </c>
      <c r="C3" s="243"/>
      <c r="D3" s="243"/>
      <c r="E3" s="243"/>
      <c r="F3" s="243"/>
      <c r="G3" s="243"/>
      <c r="H3" s="243"/>
      <c r="I3" s="243"/>
      <c r="J3" s="243"/>
      <c r="K3" s="258"/>
    </row>
    <row r="4" spans="1:11" x14ac:dyDescent="0.25">
      <c r="B4" s="257" t="s">
        <v>14</v>
      </c>
      <c r="C4" s="243"/>
      <c r="D4" s="243"/>
      <c r="E4" s="243"/>
      <c r="F4" s="243"/>
      <c r="G4" s="243"/>
      <c r="H4" s="243"/>
      <c r="I4" s="243"/>
      <c r="J4" s="243"/>
      <c r="K4" s="258"/>
    </row>
    <row r="5" spans="1:11" x14ac:dyDescent="0.25">
      <c r="B5" s="257" t="s">
        <v>274</v>
      </c>
      <c r="C5" s="243"/>
      <c r="D5" s="243"/>
      <c r="E5" s="243"/>
      <c r="F5" s="243"/>
      <c r="G5" s="243"/>
      <c r="H5" s="243"/>
      <c r="I5" s="243"/>
      <c r="J5" s="243"/>
      <c r="K5" s="258"/>
    </row>
    <row r="6" spans="1:11" x14ac:dyDescent="0.25">
      <c r="B6" s="8"/>
      <c r="K6" s="9"/>
    </row>
    <row r="7" spans="1:11" x14ac:dyDescent="0.25">
      <c r="B7" s="8"/>
      <c r="K7" s="9"/>
    </row>
    <row r="8" spans="1:11" ht="14.65" customHeight="1" x14ac:dyDescent="0.25">
      <c r="B8" s="253" t="s">
        <v>98</v>
      </c>
      <c r="C8" s="242"/>
      <c r="D8" s="242"/>
      <c r="E8" s="242"/>
      <c r="F8" s="242"/>
      <c r="G8" s="242"/>
      <c r="H8" s="242"/>
      <c r="I8" s="242"/>
      <c r="J8" s="242"/>
      <c r="K8" s="254"/>
    </row>
    <row r="9" spans="1:11" x14ac:dyDescent="0.25">
      <c r="B9" s="8"/>
      <c r="K9" s="9"/>
    </row>
    <row r="10" spans="1:11" x14ac:dyDescent="0.25">
      <c r="A10" s="39"/>
      <c r="B10" s="29"/>
      <c r="C10" s="39"/>
      <c r="D10" s="2"/>
      <c r="E10" s="76" t="s">
        <v>54</v>
      </c>
      <c r="F10" s="76" t="s">
        <v>55</v>
      </c>
      <c r="G10" s="76" t="s">
        <v>56</v>
      </c>
      <c r="H10" s="76" t="s">
        <v>57</v>
      </c>
      <c r="I10" s="76" t="s">
        <v>58</v>
      </c>
      <c r="J10" s="66"/>
      <c r="K10" s="9"/>
    </row>
    <row r="11" spans="1:11" x14ac:dyDescent="0.25">
      <c r="A11" s="39"/>
      <c r="B11" s="29"/>
      <c r="C11" s="39"/>
      <c r="D11" s="2"/>
      <c r="E11" s="76" t="str">
        <f>IF('1) Proposed School Information'!E21="Select Year"," ",'1) Proposed School Information'!E21)</f>
        <v>2024-25</v>
      </c>
      <c r="F11" s="76" t="str">
        <f>IF(E11=" "," ",VLOOKUP(E11,Source!$A$8:$B$17,2,FALSE))</f>
        <v>2025-26</v>
      </c>
      <c r="G11" s="76" t="str">
        <f>IF(F11=" "," ",VLOOKUP(F11,Source!$A$8:$B$17,2,FALSE))</f>
        <v>2026-27</v>
      </c>
      <c r="H11" s="76" t="str">
        <f>IF(G11=" "," ",VLOOKUP(G11,Source!$A$8:$B$17,2,FALSE))</f>
        <v>2027-28</v>
      </c>
      <c r="I11" s="76" t="str">
        <f>IF(H11=" "," ",VLOOKUP(H11,Source!$A$8:$B$17,2,FALSE))</f>
        <v>2028-29</v>
      </c>
      <c r="J11" s="66"/>
      <c r="K11" s="9"/>
    </row>
    <row r="12" spans="1:11" x14ac:dyDescent="0.25">
      <c r="A12" s="39"/>
      <c r="B12" s="29"/>
      <c r="C12" s="36" t="s">
        <v>100</v>
      </c>
      <c r="D12" s="2"/>
      <c r="E12" s="68">
        <f>'6) Year 1 Budget'!E12</f>
        <v>0</v>
      </c>
      <c r="F12" s="63">
        <v>0</v>
      </c>
      <c r="G12" s="63">
        <v>0</v>
      </c>
      <c r="H12" s="63">
        <v>0</v>
      </c>
      <c r="I12" s="63">
        <v>0</v>
      </c>
      <c r="J12" s="96"/>
      <c r="K12" s="9"/>
    </row>
    <row r="13" spans="1:11" x14ac:dyDescent="0.25">
      <c r="A13" s="39"/>
      <c r="B13" s="29"/>
      <c r="C13" s="39" t="s">
        <v>101</v>
      </c>
      <c r="D13" s="2"/>
      <c r="E13" s="69">
        <f>'6) Year 1 Budget'!E13</f>
        <v>1</v>
      </c>
      <c r="F13" s="69">
        <f>E13*(1+F12)</f>
        <v>1</v>
      </c>
      <c r="G13" s="69">
        <f t="shared" ref="G13:I13" si="0">F13*(1+G12)</f>
        <v>1</v>
      </c>
      <c r="H13" s="69">
        <f t="shared" si="0"/>
        <v>1</v>
      </c>
      <c r="I13" s="69">
        <f t="shared" si="0"/>
        <v>1</v>
      </c>
      <c r="J13" s="69"/>
      <c r="K13" s="9"/>
    </row>
    <row r="14" spans="1:11" x14ac:dyDescent="0.25">
      <c r="A14" s="39"/>
      <c r="B14" s="29"/>
      <c r="C14" s="39"/>
      <c r="D14" s="2"/>
      <c r="E14" s="69"/>
      <c r="F14" s="69"/>
      <c r="G14" s="69"/>
      <c r="H14" s="69"/>
      <c r="I14" s="69"/>
      <c r="J14" s="69"/>
      <c r="K14" s="9"/>
    </row>
    <row r="15" spans="1:11" x14ac:dyDescent="0.25">
      <c r="A15" s="39"/>
      <c r="B15" s="29"/>
      <c r="C15" s="39"/>
      <c r="D15" s="2"/>
      <c r="E15" s="69"/>
      <c r="F15" s="69"/>
      <c r="G15" s="69"/>
      <c r="H15" s="69"/>
      <c r="I15" s="69"/>
      <c r="J15" s="69"/>
      <c r="K15" s="9"/>
    </row>
    <row r="16" spans="1:11" x14ac:dyDescent="0.25">
      <c r="A16" s="39"/>
      <c r="B16" s="29"/>
      <c r="C16" s="39"/>
      <c r="D16" s="2"/>
      <c r="E16" s="69"/>
      <c r="F16" s="69"/>
      <c r="G16" s="69"/>
      <c r="H16" s="69"/>
      <c r="I16" s="69"/>
      <c r="J16" s="69"/>
      <c r="K16" s="9"/>
    </row>
    <row r="17" spans="2:11" x14ac:dyDescent="0.25">
      <c r="B17" s="28" t="s">
        <v>106</v>
      </c>
      <c r="C17" s="36" t="s">
        <v>275</v>
      </c>
      <c r="D17" s="39"/>
      <c r="E17" s="78"/>
      <c r="F17" s="78"/>
      <c r="G17" s="78"/>
      <c r="H17" s="78"/>
      <c r="I17" s="78"/>
      <c r="J17" s="41" t="s">
        <v>105</v>
      </c>
      <c r="K17" s="9"/>
    </row>
    <row r="18" spans="2:11" x14ac:dyDescent="0.25">
      <c r="B18" s="29" t="s">
        <v>267</v>
      </c>
      <c r="C18" s="59">
        <v>6860</v>
      </c>
      <c r="E18" s="75">
        <f>'6) Year 1 Budget'!E18</f>
        <v>0</v>
      </c>
      <c r="F18" s="59">
        <f>C18*'2) Student Assumptions'!F29</f>
        <v>0</v>
      </c>
      <c r="G18" s="59">
        <f>C18*'2) Student Assumptions'!G29</f>
        <v>0</v>
      </c>
      <c r="H18" s="59">
        <f>C18*'2) Student Assumptions'!H29</f>
        <v>0</v>
      </c>
      <c r="I18" s="59">
        <f>C18*'2) Student Assumptions'!I29</f>
        <v>0</v>
      </c>
      <c r="J18" s="98"/>
      <c r="K18" s="9"/>
    </row>
    <row r="19" spans="2:11" x14ac:dyDescent="0.25">
      <c r="B19" s="29" t="s">
        <v>268</v>
      </c>
      <c r="C19" s="59" t="s">
        <v>269</v>
      </c>
      <c r="E19" s="75">
        <f>'6) Year 1 Budget'!E19</f>
        <v>0</v>
      </c>
      <c r="F19" s="59">
        <v>0</v>
      </c>
      <c r="G19" s="59">
        <v>0</v>
      </c>
      <c r="H19" s="59">
        <v>0</v>
      </c>
      <c r="I19" s="59">
        <v>0</v>
      </c>
      <c r="J19" s="98"/>
      <c r="K19" s="9"/>
    </row>
    <row r="20" spans="2:11" x14ac:dyDescent="0.25">
      <c r="B20" s="29" t="s">
        <v>270</v>
      </c>
      <c r="C20" s="59" t="s">
        <v>269</v>
      </c>
      <c r="E20" s="75">
        <f>'6) Year 1 Budget'!E20</f>
        <v>0</v>
      </c>
      <c r="F20" s="59">
        <v>0</v>
      </c>
      <c r="G20" s="59">
        <v>0</v>
      </c>
      <c r="H20" s="59">
        <v>0</v>
      </c>
      <c r="I20" s="59">
        <v>0</v>
      </c>
      <c r="J20" s="98"/>
      <c r="K20" s="9"/>
    </row>
    <row r="21" spans="2:11" x14ac:dyDescent="0.25">
      <c r="B21" s="29" t="str">
        <f>'6) Year 1 Budget'!B21</f>
        <v>Other</v>
      </c>
      <c r="C21" s="59"/>
      <c r="E21" s="75">
        <f>'6) Year 1 Budget'!E21</f>
        <v>0</v>
      </c>
      <c r="F21" s="59">
        <v>0</v>
      </c>
      <c r="G21" s="59">
        <v>0</v>
      </c>
      <c r="H21" s="59">
        <v>0</v>
      </c>
      <c r="I21" s="59">
        <v>0</v>
      </c>
      <c r="J21" s="98"/>
      <c r="K21" s="9"/>
    </row>
    <row r="22" spans="2:11" x14ac:dyDescent="0.25">
      <c r="B22" s="29" t="str">
        <f>'6) Year 1 Budget'!B22</f>
        <v>Other</v>
      </c>
      <c r="C22" s="59"/>
      <c r="E22" s="75">
        <f>'6) Year 1 Budget'!E22</f>
        <v>0</v>
      </c>
      <c r="F22" s="59">
        <v>0</v>
      </c>
      <c r="G22" s="59">
        <v>0</v>
      </c>
      <c r="H22" s="59">
        <v>0</v>
      </c>
      <c r="I22" s="59">
        <v>0</v>
      </c>
      <c r="J22" s="98"/>
      <c r="K22" s="9"/>
    </row>
    <row r="23" spans="2:11" x14ac:dyDescent="0.25">
      <c r="B23" s="29"/>
      <c r="C23" s="74"/>
      <c r="E23" s="70"/>
      <c r="F23" s="46"/>
      <c r="G23" s="46"/>
      <c r="H23" s="46"/>
      <c r="I23" s="46"/>
      <c r="J23" s="46"/>
      <c r="K23" s="9"/>
    </row>
    <row r="24" spans="2:11" x14ac:dyDescent="0.25">
      <c r="B24" s="28" t="s">
        <v>102</v>
      </c>
      <c r="C24" s="74"/>
      <c r="E24" s="70"/>
      <c r="F24" s="46"/>
      <c r="G24" s="46"/>
      <c r="H24" s="46"/>
      <c r="I24" s="46"/>
      <c r="J24" s="46"/>
      <c r="K24" s="9"/>
    </row>
    <row r="25" spans="2:11" x14ac:dyDescent="0.25">
      <c r="B25" s="29" t="s">
        <v>111</v>
      </c>
      <c r="C25" s="59">
        <v>0</v>
      </c>
      <c r="E25" s="75">
        <f>'6) Year 1 Budget'!E25</f>
        <v>0</v>
      </c>
      <c r="F25" s="59">
        <f>$E25*(1+F$12)</f>
        <v>0</v>
      </c>
      <c r="G25" s="59">
        <f t="shared" ref="G25:I32" si="1">$E25*(1+G$12)</f>
        <v>0</v>
      </c>
      <c r="H25" s="59">
        <f t="shared" si="1"/>
        <v>0</v>
      </c>
      <c r="I25" s="59">
        <f t="shared" si="1"/>
        <v>0</v>
      </c>
      <c r="J25" s="98"/>
      <c r="K25" s="9"/>
    </row>
    <row r="26" spans="2:11" x14ac:dyDescent="0.25">
      <c r="B26" s="29" t="s">
        <v>112</v>
      </c>
      <c r="C26" s="59">
        <v>0</v>
      </c>
      <c r="E26" s="75">
        <f>'6) Year 1 Budget'!E26</f>
        <v>0</v>
      </c>
      <c r="F26" s="59">
        <f t="shared" ref="F26:F32" si="2">$E26*(1+F$12)</f>
        <v>0</v>
      </c>
      <c r="G26" s="59">
        <f t="shared" si="1"/>
        <v>0</v>
      </c>
      <c r="H26" s="59">
        <f t="shared" si="1"/>
        <v>0</v>
      </c>
      <c r="I26" s="59">
        <f t="shared" si="1"/>
        <v>0</v>
      </c>
      <c r="J26" s="98"/>
      <c r="K26" s="9"/>
    </row>
    <row r="27" spans="2:11" x14ac:dyDescent="0.25">
      <c r="B27" s="29" t="s">
        <v>113</v>
      </c>
      <c r="C27" s="59">
        <v>0</v>
      </c>
      <c r="E27" s="75">
        <f>'6) Year 1 Budget'!E27</f>
        <v>0</v>
      </c>
      <c r="F27" s="59">
        <f t="shared" si="2"/>
        <v>0</v>
      </c>
      <c r="G27" s="59">
        <f t="shared" si="1"/>
        <v>0</v>
      </c>
      <c r="H27" s="59">
        <f t="shared" si="1"/>
        <v>0</v>
      </c>
      <c r="I27" s="59">
        <f t="shared" si="1"/>
        <v>0</v>
      </c>
      <c r="J27" s="98"/>
      <c r="K27" s="9"/>
    </row>
    <row r="28" spans="2:11" x14ac:dyDescent="0.25">
      <c r="B28" s="29" t="s">
        <v>114</v>
      </c>
      <c r="C28" s="59">
        <v>0</v>
      </c>
      <c r="E28" s="75">
        <f>'6) Year 1 Budget'!E28</f>
        <v>0</v>
      </c>
      <c r="F28" s="59">
        <f t="shared" si="2"/>
        <v>0</v>
      </c>
      <c r="G28" s="59">
        <f t="shared" si="1"/>
        <v>0</v>
      </c>
      <c r="H28" s="59">
        <f t="shared" si="1"/>
        <v>0</v>
      </c>
      <c r="I28" s="59">
        <f t="shared" si="1"/>
        <v>0</v>
      </c>
      <c r="J28" s="98"/>
      <c r="K28" s="9"/>
    </row>
    <row r="29" spans="2:11" x14ac:dyDescent="0.25">
      <c r="B29" s="29" t="s">
        <v>115</v>
      </c>
      <c r="C29" s="59">
        <v>0</v>
      </c>
      <c r="E29" s="75">
        <f>'6) Year 1 Budget'!E29</f>
        <v>0</v>
      </c>
      <c r="F29" s="59">
        <f t="shared" si="2"/>
        <v>0</v>
      </c>
      <c r="G29" s="59">
        <f t="shared" si="1"/>
        <v>0</v>
      </c>
      <c r="H29" s="59">
        <f t="shared" si="1"/>
        <v>0</v>
      </c>
      <c r="I29" s="59">
        <f t="shared" si="1"/>
        <v>0</v>
      </c>
      <c r="J29" s="98"/>
      <c r="K29" s="9"/>
    </row>
    <row r="30" spans="2:11" x14ac:dyDescent="0.25">
      <c r="B30" s="29" t="s">
        <v>116</v>
      </c>
      <c r="C30" s="59">
        <v>0</v>
      </c>
      <c r="E30" s="75">
        <f>'6) Year 1 Budget'!E30</f>
        <v>0</v>
      </c>
      <c r="F30" s="59">
        <f t="shared" si="2"/>
        <v>0</v>
      </c>
      <c r="G30" s="59">
        <f t="shared" si="1"/>
        <v>0</v>
      </c>
      <c r="H30" s="59">
        <f t="shared" si="1"/>
        <v>0</v>
      </c>
      <c r="I30" s="59">
        <f t="shared" si="1"/>
        <v>0</v>
      </c>
      <c r="J30" s="98"/>
      <c r="K30" s="9"/>
    </row>
    <row r="31" spans="2:11" x14ac:dyDescent="0.25">
      <c r="B31" s="29" t="str">
        <f>'6) Year 1 Budget'!B31</f>
        <v>Other</v>
      </c>
      <c r="C31" s="59">
        <v>0</v>
      </c>
      <c r="E31" s="75">
        <f>'6) Year 1 Budget'!E31</f>
        <v>0</v>
      </c>
      <c r="F31" s="59">
        <f t="shared" si="2"/>
        <v>0</v>
      </c>
      <c r="G31" s="59">
        <f t="shared" si="1"/>
        <v>0</v>
      </c>
      <c r="H31" s="59">
        <f t="shared" si="1"/>
        <v>0</v>
      </c>
      <c r="I31" s="59">
        <f t="shared" si="1"/>
        <v>0</v>
      </c>
      <c r="J31" s="98"/>
      <c r="K31" s="9"/>
    </row>
    <row r="32" spans="2:11" x14ac:dyDescent="0.25">
      <c r="B32" s="29" t="str">
        <f>'6) Year 1 Budget'!B32</f>
        <v>Other</v>
      </c>
      <c r="C32" s="59">
        <v>0</v>
      </c>
      <c r="E32" s="75">
        <f>'6) Year 1 Budget'!E32</f>
        <v>0</v>
      </c>
      <c r="F32" s="59">
        <f t="shared" si="2"/>
        <v>0</v>
      </c>
      <c r="G32" s="59">
        <f t="shared" si="1"/>
        <v>0</v>
      </c>
      <c r="H32" s="59">
        <f t="shared" si="1"/>
        <v>0</v>
      </c>
      <c r="I32" s="59">
        <f t="shared" si="1"/>
        <v>0</v>
      </c>
      <c r="J32" s="98"/>
      <c r="K32" s="9"/>
    </row>
    <row r="33" spans="1:11" x14ac:dyDescent="0.25">
      <c r="B33" s="29"/>
      <c r="C33" s="74"/>
      <c r="E33" s="70"/>
      <c r="F33" s="46"/>
      <c r="G33" s="46"/>
      <c r="H33" s="46"/>
      <c r="I33" s="46"/>
      <c r="J33" s="46"/>
      <c r="K33" s="9"/>
    </row>
    <row r="34" spans="1:11" x14ac:dyDescent="0.25">
      <c r="B34" s="28" t="s">
        <v>118</v>
      </c>
      <c r="C34" s="74"/>
      <c r="E34" s="70"/>
      <c r="F34" s="46"/>
      <c r="G34" s="46"/>
      <c r="H34" s="46"/>
      <c r="I34" s="46"/>
      <c r="J34" s="46"/>
      <c r="K34" s="9"/>
    </row>
    <row r="35" spans="1:11" x14ac:dyDescent="0.25">
      <c r="B35" s="29" t="str">
        <f>'6) Year 1 Budget'!B35</f>
        <v>Other</v>
      </c>
      <c r="C35" s="59">
        <v>0</v>
      </c>
      <c r="E35" s="75">
        <f>'6) Year 1 Budget'!E35</f>
        <v>0</v>
      </c>
      <c r="F35" s="59">
        <f>$C35*(1+F$12)</f>
        <v>0</v>
      </c>
      <c r="G35" s="59">
        <f t="shared" ref="G35:I39" si="3">$C35*(1+G$12)</f>
        <v>0</v>
      </c>
      <c r="H35" s="59">
        <f t="shared" si="3"/>
        <v>0</v>
      </c>
      <c r="I35" s="59">
        <f t="shared" si="3"/>
        <v>0</v>
      </c>
      <c r="J35" s="98"/>
      <c r="K35" s="9"/>
    </row>
    <row r="36" spans="1:11" x14ac:dyDescent="0.25">
      <c r="B36" s="29" t="str">
        <f>'6) Year 1 Budget'!B36</f>
        <v>Other</v>
      </c>
      <c r="C36" s="59">
        <v>0</v>
      </c>
      <c r="E36" s="75">
        <f>'6) Year 1 Budget'!E36</f>
        <v>0</v>
      </c>
      <c r="F36" s="59">
        <f t="shared" ref="F36:F39" si="4">$C36*(1+F$12)</f>
        <v>0</v>
      </c>
      <c r="G36" s="59">
        <f t="shared" si="3"/>
        <v>0</v>
      </c>
      <c r="H36" s="59">
        <f t="shared" si="3"/>
        <v>0</v>
      </c>
      <c r="I36" s="59">
        <f t="shared" si="3"/>
        <v>0</v>
      </c>
      <c r="J36" s="98"/>
      <c r="K36" s="9"/>
    </row>
    <row r="37" spans="1:11" x14ac:dyDescent="0.25">
      <c r="B37" s="29" t="str">
        <f>'6) Year 1 Budget'!B37</f>
        <v>Other</v>
      </c>
      <c r="C37" s="59">
        <v>0</v>
      </c>
      <c r="E37" s="75">
        <f>'6) Year 1 Budget'!E37</f>
        <v>0</v>
      </c>
      <c r="F37" s="59">
        <f t="shared" si="4"/>
        <v>0</v>
      </c>
      <c r="G37" s="59">
        <f t="shared" si="3"/>
        <v>0</v>
      </c>
      <c r="H37" s="59">
        <f t="shared" si="3"/>
        <v>0</v>
      </c>
      <c r="I37" s="59">
        <f t="shared" si="3"/>
        <v>0</v>
      </c>
      <c r="J37" s="98"/>
      <c r="K37" s="9"/>
    </row>
    <row r="38" spans="1:11" x14ac:dyDescent="0.25">
      <c r="B38" s="29" t="str">
        <f>'6) Year 1 Budget'!B38</f>
        <v>Other</v>
      </c>
      <c r="C38" s="59">
        <v>0</v>
      </c>
      <c r="E38" s="75">
        <f>'6) Year 1 Budget'!E38</f>
        <v>0</v>
      </c>
      <c r="F38" s="59">
        <f t="shared" si="4"/>
        <v>0</v>
      </c>
      <c r="G38" s="59">
        <f t="shared" si="3"/>
        <v>0</v>
      </c>
      <c r="H38" s="59">
        <f t="shared" si="3"/>
        <v>0</v>
      </c>
      <c r="I38" s="59">
        <f t="shared" si="3"/>
        <v>0</v>
      </c>
      <c r="J38" s="98"/>
      <c r="K38" s="9"/>
    </row>
    <row r="39" spans="1:11" x14ac:dyDescent="0.25">
      <c r="B39" s="29" t="str">
        <f>'6) Year 1 Budget'!B39</f>
        <v>Other</v>
      </c>
      <c r="C39" s="59">
        <v>0</v>
      </c>
      <c r="E39" s="75">
        <f>'6) Year 1 Budget'!E39</f>
        <v>0</v>
      </c>
      <c r="F39" s="59">
        <f t="shared" si="4"/>
        <v>0</v>
      </c>
      <c r="G39" s="59">
        <f t="shared" si="3"/>
        <v>0</v>
      </c>
      <c r="H39" s="59">
        <f t="shared" si="3"/>
        <v>0</v>
      </c>
      <c r="I39" s="59">
        <f t="shared" si="3"/>
        <v>0</v>
      </c>
      <c r="J39" s="98"/>
      <c r="K39" s="9"/>
    </row>
    <row r="40" spans="1:11" x14ac:dyDescent="0.25">
      <c r="B40" s="29"/>
      <c r="C40" s="74"/>
      <c r="E40" s="70">
        <f>'6) Year 1 Budget'!E40</f>
        <v>0</v>
      </c>
      <c r="F40" s="46"/>
      <c r="G40" s="46"/>
      <c r="H40" s="46"/>
      <c r="I40" s="46"/>
      <c r="J40" s="46"/>
      <c r="K40" s="9"/>
    </row>
    <row r="41" spans="1:11" x14ac:dyDescent="0.25">
      <c r="B41" s="28" t="s">
        <v>119</v>
      </c>
      <c r="C41" s="74"/>
      <c r="E41" s="70">
        <f>'6) Year 1 Budget'!E41</f>
        <v>0</v>
      </c>
      <c r="F41" s="46"/>
      <c r="G41" s="46"/>
      <c r="H41" s="46"/>
      <c r="I41" s="46"/>
      <c r="J41" s="46"/>
      <c r="K41" s="9"/>
    </row>
    <row r="42" spans="1:11" x14ac:dyDescent="0.25">
      <c r="B42" s="29" t="str">
        <f>'6) Year 1 Budget'!B42</f>
        <v>Other</v>
      </c>
      <c r="C42" s="59">
        <v>0</v>
      </c>
      <c r="E42" s="75">
        <f>'6) Year 1 Budget'!E42</f>
        <v>0</v>
      </c>
      <c r="F42" s="59">
        <v>0</v>
      </c>
      <c r="G42" s="59">
        <v>0</v>
      </c>
      <c r="H42" s="59">
        <v>0</v>
      </c>
      <c r="I42" s="59">
        <v>0</v>
      </c>
      <c r="J42" s="98"/>
      <c r="K42" s="9"/>
    </row>
    <row r="43" spans="1:11" x14ac:dyDescent="0.25">
      <c r="B43" s="29" t="str">
        <f>'6) Year 1 Budget'!B43</f>
        <v>Other</v>
      </c>
      <c r="C43" s="59">
        <v>0</v>
      </c>
      <c r="E43" s="75">
        <f>'6) Year 1 Budget'!E43</f>
        <v>0</v>
      </c>
      <c r="F43" s="59">
        <v>0</v>
      </c>
      <c r="G43" s="59">
        <v>0</v>
      </c>
      <c r="H43" s="59">
        <v>0</v>
      </c>
      <c r="I43" s="59">
        <v>0</v>
      </c>
      <c r="J43" s="98"/>
      <c r="K43" s="9"/>
    </row>
    <row r="44" spans="1:11" x14ac:dyDescent="0.25">
      <c r="B44" s="29" t="str">
        <f>'6) Year 1 Budget'!B44</f>
        <v>Other</v>
      </c>
      <c r="C44" s="59">
        <v>0</v>
      </c>
      <c r="E44" s="75">
        <f>'6) Year 1 Budget'!E44</f>
        <v>0</v>
      </c>
      <c r="F44" s="59">
        <v>0</v>
      </c>
      <c r="G44" s="59">
        <v>0</v>
      </c>
      <c r="H44" s="59">
        <v>0</v>
      </c>
      <c r="I44" s="59">
        <v>0</v>
      </c>
      <c r="J44" s="98"/>
      <c r="K44" s="9"/>
    </row>
    <row r="45" spans="1:11" x14ac:dyDescent="0.25">
      <c r="B45" s="29" t="str">
        <f>'6) Year 1 Budget'!B45</f>
        <v>Other</v>
      </c>
      <c r="C45" s="59">
        <v>0</v>
      </c>
      <c r="E45" s="75">
        <f>'6) Year 1 Budget'!E45</f>
        <v>0</v>
      </c>
      <c r="F45" s="59">
        <v>0</v>
      </c>
      <c r="G45" s="59">
        <v>0</v>
      </c>
      <c r="H45" s="59">
        <v>0</v>
      </c>
      <c r="I45" s="59">
        <v>0</v>
      </c>
      <c r="J45" s="98"/>
      <c r="K45" s="9"/>
    </row>
    <row r="46" spans="1:11" ht="14.65" customHeight="1" x14ac:dyDescent="0.25">
      <c r="B46" s="29" t="str">
        <f>'6) Year 1 Budget'!B46</f>
        <v>Other</v>
      </c>
      <c r="C46" s="59">
        <v>0</v>
      </c>
      <c r="E46" s="75">
        <f>'6) Year 1 Budget'!E46</f>
        <v>0</v>
      </c>
      <c r="F46" s="59">
        <v>0</v>
      </c>
      <c r="G46" s="59">
        <v>0</v>
      </c>
      <c r="H46" s="59">
        <v>0</v>
      </c>
      <c r="I46" s="59">
        <v>0</v>
      </c>
      <c r="J46" s="98"/>
      <c r="K46" s="9"/>
    </row>
    <row r="47" spans="1:11" x14ac:dyDescent="0.25">
      <c r="A47" s="39"/>
      <c r="B47" s="29"/>
      <c r="C47" s="39"/>
      <c r="D47" s="39"/>
      <c r="E47" s="26"/>
      <c r="F47" s="26"/>
      <c r="G47" s="26"/>
      <c r="H47" s="26"/>
      <c r="I47" s="26"/>
      <c r="J47" s="26"/>
      <c r="K47" s="9"/>
    </row>
    <row r="48" spans="1:11" x14ac:dyDescent="0.25">
      <c r="B48" s="27" t="s">
        <v>121</v>
      </c>
      <c r="E48" s="49">
        <f>SUM(E18:E22,E25:E32,E35:E39,E42:E46)</f>
        <v>0</v>
      </c>
      <c r="F48" s="49">
        <f t="shared" ref="F48:I48" si="5">SUM(F18:F22,F25:F32,F35:F39,F42:F46)</f>
        <v>0</v>
      </c>
      <c r="G48" s="49">
        <f t="shared" si="5"/>
        <v>0</v>
      </c>
      <c r="H48" s="49">
        <f t="shared" si="5"/>
        <v>0</v>
      </c>
      <c r="I48" s="49">
        <f t="shared" si="5"/>
        <v>0</v>
      </c>
      <c r="J48" s="49"/>
      <c r="K48" s="9"/>
    </row>
    <row r="49" spans="1:11" ht="15.75" thickBot="1" x14ac:dyDescent="0.3">
      <c r="B49" s="138"/>
      <c r="C49" s="18"/>
      <c r="D49" s="18"/>
      <c r="E49" s="139"/>
      <c r="F49" s="139"/>
      <c r="G49" s="139"/>
      <c r="H49" s="139"/>
      <c r="I49" s="139"/>
      <c r="J49" s="139"/>
      <c r="K49" s="19"/>
    </row>
    <row r="50" spans="1:11" ht="15" customHeight="1" x14ac:dyDescent="0.25">
      <c r="A50" s="39"/>
      <c r="B50" s="255" t="s">
        <v>230</v>
      </c>
      <c r="C50" s="239"/>
      <c r="D50" s="239"/>
      <c r="E50" s="239"/>
      <c r="F50" s="239"/>
      <c r="G50" s="239"/>
      <c r="H50" s="239"/>
      <c r="I50" s="239"/>
      <c r="J50" s="239"/>
      <c r="K50" s="256"/>
    </row>
    <row r="51" spans="1:11" x14ac:dyDescent="0.25">
      <c r="A51" s="39"/>
      <c r="B51" s="8"/>
      <c r="E51" s="16"/>
      <c r="F51" s="16"/>
      <c r="G51" s="16"/>
      <c r="H51" s="16"/>
      <c r="I51" s="16"/>
      <c r="J51" s="16"/>
      <c r="K51" s="9"/>
    </row>
    <row r="52" spans="1:11" x14ac:dyDescent="0.25">
      <c r="A52" s="39"/>
      <c r="B52" s="29"/>
      <c r="C52" s="39"/>
      <c r="D52" s="2"/>
      <c r="E52" s="76" t="s">
        <v>54</v>
      </c>
      <c r="F52" s="76" t="s">
        <v>55</v>
      </c>
      <c r="G52" s="76" t="s">
        <v>56</v>
      </c>
      <c r="H52" s="76" t="s">
        <v>57</v>
      </c>
      <c r="I52" s="76" t="s">
        <v>58</v>
      </c>
      <c r="J52" s="66"/>
      <c r="K52" s="9"/>
    </row>
    <row r="53" spans="1:11" x14ac:dyDescent="0.25">
      <c r="A53" s="39"/>
      <c r="B53" s="29"/>
      <c r="C53" s="39"/>
      <c r="D53" s="39"/>
      <c r="E53" s="77" t="str">
        <f>E11</f>
        <v>2024-25</v>
      </c>
      <c r="F53" s="77" t="str">
        <f t="shared" ref="F53:I53" si="6">F11</f>
        <v>2025-26</v>
      </c>
      <c r="G53" s="77" t="str">
        <f t="shared" si="6"/>
        <v>2026-27</v>
      </c>
      <c r="H53" s="77" t="str">
        <f t="shared" si="6"/>
        <v>2027-28</v>
      </c>
      <c r="I53" s="77" t="str">
        <f t="shared" si="6"/>
        <v>2028-29</v>
      </c>
      <c r="J53" s="78"/>
      <c r="K53" s="9"/>
    </row>
    <row r="54" spans="1:11" x14ac:dyDescent="0.25">
      <c r="A54" s="39"/>
      <c r="B54" s="29"/>
      <c r="C54" s="39"/>
      <c r="D54" s="39"/>
      <c r="E54" s="78"/>
      <c r="F54" s="78"/>
      <c r="G54" s="78"/>
      <c r="H54" s="78"/>
      <c r="I54" s="78"/>
      <c r="J54" s="78"/>
      <c r="K54" s="9"/>
    </row>
    <row r="55" spans="1:11" x14ac:dyDescent="0.25">
      <c r="A55" s="39"/>
      <c r="B55" s="29"/>
      <c r="C55" s="39"/>
      <c r="D55" s="39"/>
      <c r="E55" s="78"/>
      <c r="F55" s="78"/>
      <c r="G55" s="78"/>
      <c r="H55" s="78"/>
      <c r="I55" s="78"/>
      <c r="J55" s="78"/>
      <c r="K55" s="9"/>
    </row>
    <row r="56" spans="1:11" x14ac:dyDescent="0.25">
      <c r="A56" s="39"/>
      <c r="B56" s="25" t="str">
        <f>'[1]5) Year 1-5 Staff Assumptions'!B50</f>
        <v>Administrative Staff</v>
      </c>
      <c r="C56" s="36"/>
      <c r="D56" s="39"/>
      <c r="E56" s="70"/>
      <c r="F56" s="46"/>
      <c r="G56" s="46"/>
      <c r="H56" s="46"/>
      <c r="I56" s="46"/>
      <c r="J56" s="41" t="s">
        <v>105</v>
      </c>
      <c r="K56" s="9"/>
    </row>
    <row r="57" spans="1:11" x14ac:dyDescent="0.25">
      <c r="A57" s="39"/>
      <c r="B57" s="24" t="str">
        <f>'[1]5) Year 1-5 Staff Assumptions'!B51</f>
        <v>Principal/School Leader</v>
      </c>
      <c r="C57" s="79"/>
      <c r="D57" s="39"/>
      <c r="E57" s="75">
        <f>'6) Year 1 Budget'!E57</f>
        <v>0</v>
      </c>
      <c r="F57" s="75">
        <f>'5) Year 1-5 Staff Assumptions'!F51</f>
        <v>0</v>
      </c>
      <c r="G57" s="75">
        <f>'5) Year 1-5 Staff Assumptions'!G51</f>
        <v>0</v>
      </c>
      <c r="H57" s="75">
        <f>'5) Year 1-5 Staff Assumptions'!H51</f>
        <v>0</v>
      </c>
      <c r="I57" s="75">
        <f>'5) Year 1-5 Staff Assumptions'!I51</f>
        <v>0</v>
      </c>
      <c r="J57" s="99"/>
      <c r="K57" s="9"/>
    </row>
    <row r="58" spans="1:11" x14ac:dyDescent="0.25">
      <c r="A58" s="39"/>
      <c r="B58" s="24" t="str">
        <f>'[1]5) Year 1-5 Staff Assumptions'!B52</f>
        <v>Assistant Principal</v>
      </c>
      <c r="C58" s="79"/>
      <c r="E58" s="75">
        <f>'6) Year 1 Budget'!E58</f>
        <v>0</v>
      </c>
      <c r="F58" s="75">
        <f>'5) Year 1-5 Staff Assumptions'!F52</f>
        <v>0</v>
      </c>
      <c r="G58" s="75">
        <f>'5) Year 1-5 Staff Assumptions'!G52</f>
        <v>0</v>
      </c>
      <c r="H58" s="75">
        <f>'5) Year 1-5 Staff Assumptions'!H52</f>
        <v>0</v>
      </c>
      <c r="I58" s="75">
        <f>'5) Year 1-5 Staff Assumptions'!I52</f>
        <v>0</v>
      </c>
      <c r="J58" s="99"/>
      <c r="K58" s="9"/>
    </row>
    <row r="59" spans="1:11" x14ac:dyDescent="0.25">
      <c r="A59" s="39"/>
      <c r="B59" s="24" t="str">
        <f>'[1]5) Year 1-5 Staff Assumptions'!B53</f>
        <v>Special Education Coordinator</v>
      </c>
      <c r="C59" s="79"/>
      <c r="E59" s="75">
        <f>'6) Year 1 Budget'!E59</f>
        <v>0</v>
      </c>
      <c r="F59" s="75">
        <f>'5) Year 1-5 Staff Assumptions'!F53</f>
        <v>0</v>
      </c>
      <c r="G59" s="75">
        <f>'5) Year 1-5 Staff Assumptions'!G53</f>
        <v>0</v>
      </c>
      <c r="H59" s="75">
        <f>'5) Year 1-5 Staff Assumptions'!H53</f>
        <v>0</v>
      </c>
      <c r="I59" s="75">
        <f>'5) Year 1-5 Staff Assumptions'!I53</f>
        <v>0</v>
      </c>
      <c r="J59" s="99"/>
      <c r="K59" s="9"/>
    </row>
    <row r="60" spans="1:11" x14ac:dyDescent="0.25">
      <c r="A60" s="39"/>
      <c r="B60" s="24" t="str">
        <f>'[1]5) Year 1-5 Staff Assumptions'!B54</f>
        <v>Deans, Directors</v>
      </c>
      <c r="C60" s="79"/>
      <c r="E60" s="75">
        <f>'6) Year 1 Budget'!E60</f>
        <v>0</v>
      </c>
      <c r="F60" s="75">
        <f>'5) Year 1-5 Staff Assumptions'!F54</f>
        <v>0</v>
      </c>
      <c r="G60" s="75">
        <f>'5) Year 1-5 Staff Assumptions'!G54</f>
        <v>0</v>
      </c>
      <c r="H60" s="75">
        <f>'5) Year 1-5 Staff Assumptions'!H54</f>
        <v>0</v>
      </c>
      <c r="I60" s="75">
        <f>'5) Year 1-5 Staff Assumptions'!I54</f>
        <v>0</v>
      </c>
      <c r="J60" s="99"/>
      <c r="K60" s="9"/>
    </row>
    <row r="61" spans="1:11" x14ac:dyDescent="0.25">
      <c r="A61" s="39"/>
      <c r="B61" s="24" t="str">
        <f>'[1]5) Year 1-5 Staff Assumptions'!B55</f>
        <v>Other (Specify in Assumptions)</v>
      </c>
      <c r="C61" s="79"/>
      <c r="E61" s="75">
        <f>'6) Year 1 Budget'!E61</f>
        <v>0</v>
      </c>
      <c r="F61" s="75">
        <f>'5) Year 1-5 Staff Assumptions'!F55</f>
        <v>0</v>
      </c>
      <c r="G61" s="75">
        <f>'5) Year 1-5 Staff Assumptions'!G55</f>
        <v>0</v>
      </c>
      <c r="H61" s="75">
        <f>'5) Year 1-5 Staff Assumptions'!H55</f>
        <v>0</v>
      </c>
      <c r="I61" s="75">
        <f>'5) Year 1-5 Staff Assumptions'!I55</f>
        <v>0</v>
      </c>
      <c r="J61" s="99"/>
      <c r="K61" s="9"/>
    </row>
    <row r="62" spans="1:11" x14ac:dyDescent="0.25">
      <c r="A62" s="39"/>
      <c r="B62" s="25" t="str">
        <f>'[1]5) Year 1-5 Staff Assumptions'!B56</f>
        <v>Total Administrative Compensation</v>
      </c>
      <c r="C62" s="53"/>
      <c r="D62" s="80"/>
      <c r="E62" s="54">
        <f>'6) Year 1 Budget'!E62</f>
        <v>0</v>
      </c>
      <c r="F62" s="54">
        <f>'5) Year 1-5 Staff Assumptions'!F56</f>
        <v>0</v>
      </c>
      <c r="G62" s="54">
        <f>'5) Year 1-5 Staff Assumptions'!G56</f>
        <v>0</v>
      </c>
      <c r="H62" s="54">
        <f>'5) Year 1-5 Staff Assumptions'!H56</f>
        <v>0</v>
      </c>
      <c r="I62" s="54">
        <f>'5) Year 1-5 Staff Assumptions'!I56</f>
        <v>0</v>
      </c>
      <c r="J62" s="101"/>
      <c r="K62" s="9"/>
    </row>
    <row r="63" spans="1:11" x14ac:dyDescent="0.25">
      <c r="A63" s="39"/>
      <c r="B63" s="24"/>
      <c r="C63" s="79"/>
      <c r="E63" s="70">
        <f>'6) Year 1 Budget'!E63</f>
        <v>0</v>
      </c>
      <c r="F63" s="70"/>
      <c r="G63" s="70"/>
      <c r="H63" s="70"/>
      <c r="I63" s="70"/>
      <c r="J63" s="70"/>
      <c r="K63" s="9"/>
    </row>
    <row r="64" spans="1:11" x14ac:dyDescent="0.25">
      <c r="A64" s="39"/>
      <c r="B64" s="25" t="str">
        <f>'[1]5) Year 1-5 Staff Assumptions'!B58</f>
        <v>Instructional Staff</v>
      </c>
      <c r="C64" s="79"/>
      <c r="D64" s="79"/>
      <c r="E64" s="79"/>
      <c r="F64" s="79"/>
      <c r="G64" s="79"/>
      <c r="H64" s="79"/>
      <c r="I64" s="79"/>
      <c r="J64" s="79"/>
      <c r="K64" s="9"/>
    </row>
    <row r="65" spans="1:11" x14ac:dyDescent="0.25">
      <c r="A65" s="39"/>
      <c r="B65" s="24" t="str">
        <f>'[1]5) Year 1-5 Staff Assumptions'!B59</f>
        <v>Teachers</v>
      </c>
      <c r="C65" s="79"/>
      <c r="E65" s="75">
        <f>'6) Year 1 Budget'!E65</f>
        <v>0</v>
      </c>
      <c r="F65" s="75">
        <f>'5) Year 1-5 Staff Assumptions'!F59</f>
        <v>0</v>
      </c>
      <c r="G65" s="75">
        <f>'5) Year 1-5 Staff Assumptions'!G59</f>
        <v>0</v>
      </c>
      <c r="H65" s="75">
        <f>'5) Year 1-5 Staff Assumptions'!H59</f>
        <v>0</v>
      </c>
      <c r="I65" s="75">
        <f>'5) Year 1-5 Staff Assumptions'!I59</f>
        <v>0</v>
      </c>
      <c r="J65" s="99"/>
      <c r="K65" s="9"/>
    </row>
    <row r="66" spans="1:11" x14ac:dyDescent="0.25">
      <c r="A66" s="39"/>
      <c r="B66" s="24" t="str">
        <f>'[1]5) Year 1-5 Staff Assumptions'!B60</f>
        <v>Special Education Teachers</v>
      </c>
      <c r="C66" s="79"/>
      <c r="E66" s="75">
        <f>'6) Year 1 Budget'!E66</f>
        <v>0</v>
      </c>
      <c r="F66" s="75">
        <f>'5) Year 1-5 Staff Assumptions'!F60</f>
        <v>0</v>
      </c>
      <c r="G66" s="75">
        <f>'5) Year 1-5 Staff Assumptions'!G60</f>
        <v>0</v>
      </c>
      <c r="H66" s="75">
        <f>'5) Year 1-5 Staff Assumptions'!H60</f>
        <v>0</v>
      </c>
      <c r="I66" s="75">
        <f>'5) Year 1-5 Staff Assumptions'!I60</f>
        <v>0</v>
      </c>
      <c r="J66" s="99"/>
      <c r="K66" s="9"/>
    </row>
    <row r="67" spans="1:11" x14ac:dyDescent="0.25">
      <c r="A67" s="39"/>
      <c r="B67" s="24" t="str">
        <f>'[1]5) Year 1-5 Staff Assumptions'!B61</f>
        <v>Eduacational Assistants/Aides</v>
      </c>
      <c r="C67" s="79"/>
      <c r="E67" s="75">
        <f>'6) Year 1 Budget'!E67</f>
        <v>0</v>
      </c>
      <c r="F67" s="75">
        <f>'5) Year 1-5 Staff Assumptions'!F61</f>
        <v>0</v>
      </c>
      <c r="G67" s="75">
        <f>'5) Year 1-5 Staff Assumptions'!G61</f>
        <v>0</v>
      </c>
      <c r="H67" s="75">
        <f>'5) Year 1-5 Staff Assumptions'!H61</f>
        <v>0</v>
      </c>
      <c r="I67" s="75">
        <f>'5) Year 1-5 Staff Assumptions'!I61</f>
        <v>0</v>
      </c>
      <c r="J67" s="99"/>
      <c r="K67" s="9"/>
    </row>
    <row r="68" spans="1:11" x14ac:dyDescent="0.25">
      <c r="A68" s="39"/>
      <c r="B68" s="24" t="str">
        <f>'[1]5) Year 1-5 Staff Assumptions'!B62</f>
        <v>Elective Teachers</v>
      </c>
      <c r="C68" s="79"/>
      <c r="E68" s="75">
        <f>'6) Year 1 Budget'!E68</f>
        <v>0</v>
      </c>
      <c r="F68" s="75">
        <f>'5) Year 1-5 Staff Assumptions'!F62</f>
        <v>0</v>
      </c>
      <c r="G68" s="75">
        <f>'5) Year 1-5 Staff Assumptions'!G62</f>
        <v>0</v>
      </c>
      <c r="H68" s="75">
        <f>'5) Year 1-5 Staff Assumptions'!H62</f>
        <v>0</v>
      </c>
      <c r="I68" s="75">
        <f>'5) Year 1-5 Staff Assumptions'!I62</f>
        <v>0</v>
      </c>
      <c r="J68" s="99"/>
      <c r="K68" s="9"/>
    </row>
    <row r="69" spans="1:11" x14ac:dyDescent="0.25">
      <c r="A69" s="39"/>
      <c r="B69" s="24" t="str">
        <f>'[1]5) Year 1-5 Staff Assumptions'!B63</f>
        <v>Other (Specify in Assumptions)</v>
      </c>
      <c r="C69" s="79"/>
      <c r="E69" s="75">
        <f>'6) Year 1 Budget'!E69</f>
        <v>0</v>
      </c>
      <c r="F69" s="75">
        <f>'5) Year 1-5 Staff Assumptions'!F63</f>
        <v>0</v>
      </c>
      <c r="G69" s="75">
        <f>'5) Year 1-5 Staff Assumptions'!G63</f>
        <v>0</v>
      </c>
      <c r="H69" s="75">
        <f>'5) Year 1-5 Staff Assumptions'!H63</f>
        <v>0</v>
      </c>
      <c r="I69" s="75">
        <f>'5) Year 1-5 Staff Assumptions'!I63</f>
        <v>0</v>
      </c>
      <c r="J69" s="99"/>
      <c r="K69" s="9"/>
    </row>
    <row r="70" spans="1:11" x14ac:dyDescent="0.25">
      <c r="A70" s="39"/>
      <c r="B70" s="25" t="str">
        <f>'[1]5) Year 1-5 Staff Assumptions'!B64</f>
        <v>Total Instructional Compensation</v>
      </c>
      <c r="C70" s="53"/>
      <c r="D70" s="80"/>
      <c r="E70" s="54">
        <f>'6) Year 1 Budget'!E70</f>
        <v>0</v>
      </c>
      <c r="F70" s="54">
        <f>'5) Year 1-5 Staff Assumptions'!F64</f>
        <v>0</v>
      </c>
      <c r="G70" s="54">
        <f>'5) Year 1-5 Staff Assumptions'!G64</f>
        <v>0</v>
      </c>
      <c r="H70" s="54">
        <f>'5) Year 1-5 Staff Assumptions'!H64</f>
        <v>0</v>
      </c>
      <c r="I70" s="54">
        <f>'5) Year 1-5 Staff Assumptions'!I64</f>
        <v>0</v>
      </c>
      <c r="J70" s="101"/>
      <c r="K70" s="9"/>
    </row>
    <row r="71" spans="1:11" x14ac:dyDescent="0.25">
      <c r="A71" s="39"/>
      <c r="B71" s="24"/>
      <c r="C71" s="79"/>
      <c r="E71" s="70"/>
      <c r="F71" s="70"/>
      <c r="G71" s="70"/>
      <c r="H71" s="70"/>
      <c r="I71" s="70"/>
      <c r="J71" s="70"/>
      <c r="K71" s="9"/>
    </row>
    <row r="72" spans="1:11" x14ac:dyDescent="0.25">
      <c r="A72" s="39"/>
      <c r="B72" s="25" t="str">
        <f>'[1]5) Year 1-5 Staff Assumptions'!B66</f>
        <v>Non-Instructional Staff</v>
      </c>
      <c r="C72" s="79"/>
      <c r="D72" s="79"/>
      <c r="E72" s="79"/>
      <c r="F72" s="79"/>
      <c r="G72" s="79"/>
      <c r="H72" s="79"/>
      <c r="I72" s="79"/>
      <c r="J72" s="79"/>
      <c r="K72" s="9"/>
    </row>
    <row r="73" spans="1:11" x14ac:dyDescent="0.25">
      <c r="A73" s="39"/>
      <c r="B73" s="24" t="str">
        <f>'[1]5) Year 1-5 Staff Assumptions'!B67</f>
        <v>Clerical Staff</v>
      </c>
      <c r="C73" s="79"/>
      <c r="D73" s="39"/>
      <c r="E73" s="75">
        <f>'6) Year 1 Budget'!E73</f>
        <v>0</v>
      </c>
      <c r="F73" s="75">
        <f>'5) Year 1-5 Staff Assumptions'!F67</f>
        <v>0</v>
      </c>
      <c r="G73" s="75">
        <f>'5) Year 1-5 Staff Assumptions'!G67</f>
        <v>0</v>
      </c>
      <c r="H73" s="75">
        <f>'5) Year 1-5 Staff Assumptions'!H67</f>
        <v>0</v>
      </c>
      <c r="I73" s="75">
        <f>'5) Year 1-5 Staff Assumptions'!I67</f>
        <v>0</v>
      </c>
      <c r="J73" s="99"/>
      <c r="K73" s="9"/>
    </row>
    <row r="74" spans="1:11" x14ac:dyDescent="0.25">
      <c r="A74" s="39"/>
      <c r="B74" s="24" t="str">
        <f>'[1]5) Year 1-5 Staff Assumptions'!B68</f>
        <v>Custodial Staff</v>
      </c>
      <c r="C74" s="79"/>
      <c r="D74" s="39"/>
      <c r="E74" s="75">
        <f>'6) Year 1 Budget'!E74</f>
        <v>0</v>
      </c>
      <c r="F74" s="75">
        <f>'5) Year 1-5 Staff Assumptions'!F68</f>
        <v>0</v>
      </c>
      <c r="G74" s="75">
        <f>'5) Year 1-5 Staff Assumptions'!G68</f>
        <v>0</v>
      </c>
      <c r="H74" s="75">
        <f>'5) Year 1-5 Staff Assumptions'!H68</f>
        <v>0</v>
      </c>
      <c r="I74" s="75">
        <f>'5) Year 1-5 Staff Assumptions'!I68</f>
        <v>0</v>
      </c>
      <c r="J74" s="99"/>
      <c r="K74" s="9"/>
    </row>
    <row r="75" spans="1:11" x14ac:dyDescent="0.25">
      <c r="A75" s="39"/>
      <c r="B75" s="24" t="str">
        <f>'[1]5) Year 1-5 Staff Assumptions'!B69</f>
        <v>Operations</v>
      </c>
      <c r="C75" s="79"/>
      <c r="D75" s="39"/>
      <c r="E75" s="75">
        <f>'6) Year 1 Budget'!E75</f>
        <v>0</v>
      </c>
      <c r="F75" s="75">
        <f>'5) Year 1-5 Staff Assumptions'!F69</f>
        <v>0</v>
      </c>
      <c r="G75" s="75">
        <f>'5) Year 1-5 Staff Assumptions'!G69</f>
        <v>0</v>
      </c>
      <c r="H75" s="75">
        <f>'5) Year 1-5 Staff Assumptions'!H69</f>
        <v>0</v>
      </c>
      <c r="I75" s="75">
        <f>'5) Year 1-5 Staff Assumptions'!I69</f>
        <v>0</v>
      </c>
      <c r="J75" s="99"/>
      <c r="K75" s="9"/>
    </row>
    <row r="76" spans="1:11" x14ac:dyDescent="0.25">
      <c r="A76" s="39"/>
      <c r="B76" s="24" t="str">
        <f>'[1]5) Year 1-5 Staff Assumptions'!B70</f>
        <v>Social Workers/Counseling</v>
      </c>
      <c r="C76" s="79"/>
      <c r="D76" s="39"/>
      <c r="E76" s="75">
        <f>'6) Year 1 Budget'!E76</f>
        <v>0</v>
      </c>
      <c r="F76" s="75">
        <f>'5) Year 1-5 Staff Assumptions'!F70</f>
        <v>0</v>
      </c>
      <c r="G76" s="75">
        <f>'5) Year 1-5 Staff Assumptions'!G70</f>
        <v>0</v>
      </c>
      <c r="H76" s="75">
        <f>'5) Year 1-5 Staff Assumptions'!H70</f>
        <v>0</v>
      </c>
      <c r="I76" s="75">
        <f>'5) Year 1-5 Staff Assumptions'!I70</f>
        <v>0</v>
      </c>
      <c r="J76" s="99"/>
      <c r="K76" s="9"/>
    </row>
    <row r="77" spans="1:11" x14ac:dyDescent="0.25">
      <c r="A77" s="39"/>
      <c r="B77" s="24" t="str">
        <f>'[1]5) Year 1-5 Staff Assumptions'!B71</f>
        <v>Other (Specify in Assumptions)</v>
      </c>
      <c r="C77" s="79"/>
      <c r="D77" s="39"/>
      <c r="E77" s="75">
        <f>'6) Year 1 Budget'!E77</f>
        <v>0</v>
      </c>
      <c r="F77" s="75">
        <f>'5) Year 1-5 Staff Assumptions'!F71</f>
        <v>0</v>
      </c>
      <c r="G77" s="75">
        <f>'5) Year 1-5 Staff Assumptions'!G71</f>
        <v>0</v>
      </c>
      <c r="H77" s="75">
        <f>'5) Year 1-5 Staff Assumptions'!H71</f>
        <v>0</v>
      </c>
      <c r="I77" s="75">
        <f>'5) Year 1-5 Staff Assumptions'!I71</f>
        <v>0</v>
      </c>
      <c r="J77" s="99"/>
      <c r="K77" s="9"/>
    </row>
    <row r="78" spans="1:11" x14ac:dyDescent="0.25">
      <c r="A78" s="39"/>
      <c r="B78" s="25" t="str">
        <f>'[1]5) Year 1-5 Staff Assumptions'!B72</f>
        <v>Total Non-Instructional  Compensation</v>
      </c>
      <c r="C78" s="53"/>
      <c r="D78" s="36"/>
      <c r="E78" s="75">
        <f>'6) Year 1 Budget'!E78</f>
        <v>0</v>
      </c>
      <c r="F78" s="75">
        <f>'5) Year 1-5 Staff Assumptions'!F72</f>
        <v>0</v>
      </c>
      <c r="G78" s="75">
        <f>'5) Year 1-5 Staff Assumptions'!G72</f>
        <v>0</v>
      </c>
      <c r="H78" s="75">
        <f>'5) Year 1-5 Staff Assumptions'!H72</f>
        <v>0</v>
      </c>
      <c r="I78" s="75">
        <f>'5) Year 1-5 Staff Assumptions'!I72</f>
        <v>0</v>
      </c>
      <c r="J78" s="101"/>
      <c r="K78" s="9"/>
    </row>
    <row r="79" spans="1:11" x14ac:dyDescent="0.25">
      <c r="A79" s="39"/>
      <c r="B79" s="24"/>
      <c r="C79" s="39"/>
      <c r="D79" s="39"/>
      <c r="E79" s="70"/>
      <c r="F79" s="70"/>
      <c r="G79" s="70"/>
      <c r="H79" s="70"/>
      <c r="I79" s="70"/>
      <c r="J79" s="70"/>
      <c r="K79" s="9"/>
    </row>
    <row r="80" spans="1:11" x14ac:dyDescent="0.25">
      <c r="A80" s="39"/>
      <c r="B80" s="24" t="str">
        <f>'[1]5) Year 1-5 Staff Assumptions'!B74</f>
        <v>Other Compensation</v>
      </c>
      <c r="C80" s="39"/>
      <c r="D80" s="39"/>
      <c r="E80" s="75">
        <f>'6) Year 1 Budget'!E80</f>
        <v>0</v>
      </c>
      <c r="F80" s="75">
        <f>'5) Year 1-5 Staff Assumptions'!F74</f>
        <v>0</v>
      </c>
      <c r="G80" s="75">
        <f>'5) Year 1-5 Staff Assumptions'!G74</f>
        <v>0</v>
      </c>
      <c r="H80" s="75">
        <f>'5) Year 1-5 Staff Assumptions'!H74</f>
        <v>0</v>
      </c>
      <c r="I80" s="75">
        <f>'5) Year 1-5 Staff Assumptions'!I74</f>
        <v>0</v>
      </c>
      <c r="J80" s="99"/>
      <c r="K80" s="9"/>
    </row>
    <row r="81" spans="1:11" x14ac:dyDescent="0.25">
      <c r="A81" s="39"/>
      <c r="B81" s="24" t="str">
        <f>'[1]5) Year 1-5 Staff Assumptions'!B75</f>
        <v>Other Compensation</v>
      </c>
      <c r="C81" s="39"/>
      <c r="D81" s="39"/>
      <c r="E81" s="75">
        <f>'6) Year 1 Budget'!E81</f>
        <v>0</v>
      </c>
      <c r="F81" s="75">
        <f>'5) Year 1-5 Staff Assumptions'!F75</f>
        <v>0</v>
      </c>
      <c r="G81" s="75">
        <f>'5) Year 1-5 Staff Assumptions'!G75</f>
        <v>0</v>
      </c>
      <c r="H81" s="75">
        <f>'5) Year 1-5 Staff Assumptions'!H75</f>
        <v>0</v>
      </c>
      <c r="I81" s="75">
        <f>'5) Year 1-5 Staff Assumptions'!I75</f>
        <v>0</v>
      </c>
      <c r="J81" s="99"/>
      <c r="K81" s="9"/>
    </row>
    <row r="82" spans="1:11" x14ac:dyDescent="0.25">
      <c r="A82" s="39"/>
      <c r="B82" s="24" t="str">
        <f>'[1]5) Year 1-5 Staff Assumptions'!B76</f>
        <v>Other Compensation</v>
      </c>
      <c r="C82" s="39"/>
      <c r="D82" s="39"/>
      <c r="E82" s="75">
        <f>'6) Year 1 Budget'!E82</f>
        <v>0</v>
      </c>
      <c r="F82" s="75">
        <f>'5) Year 1-5 Staff Assumptions'!F76</f>
        <v>0</v>
      </c>
      <c r="G82" s="75">
        <f>'5) Year 1-5 Staff Assumptions'!G76</f>
        <v>0</v>
      </c>
      <c r="H82" s="75">
        <f>'5) Year 1-5 Staff Assumptions'!H76</f>
        <v>0</v>
      </c>
      <c r="I82" s="75">
        <f>'5) Year 1-5 Staff Assumptions'!I76</f>
        <v>0</v>
      </c>
      <c r="J82" s="99"/>
      <c r="K82" s="9"/>
    </row>
    <row r="83" spans="1:11" x14ac:dyDescent="0.25">
      <c r="A83" s="39"/>
      <c r="B83" s="24" t="str">
        <f>'[1]5) Year 1-5 Staff Assumptions'!B77</f>
        <v>Other Compensation</v>
      </c>
      <c r="C83" s="39"/>
      <c r="D83" s="39"/>
      <c r="E83" s="75">
        <f>'6) Year 1 Budget'!E83</f>
        <v>0</v>
      </c>
      <c r="F83" s="75">
        <f>'5) Year 1-5 Staff Assumptions'!F77</f>
        <v>0</v>
      </c>
      <c r="G83" s="75">
        <f>'5) Year 1-5 Staff Assumptions'!G77</f>
        <v>0</v>
      </c>
      <c r="H83" s="75">
        <f>'5) Year 1-5 Staff Assumptions'!H77</f>
        <v>0</v>
      </c>
      <c r="I83" s="75">
        <f>'5) Year 1-5 Staff Assumptions'!I77</f>
        <v>0</v>
      </c>
      <c r="J83" s="99"/>
      <c r="K83" s="9"/>
    </row>
    <row r="84" spans="1:11" x14ac:dyDescent="0.25">
      <c r="A84" s="39"/>
      <c r="B84" s="24"/>
      <c r="C84" s="39"/>
      <c r="D84" s="39"/>
      <c r="E84" s="70"/>
      <c r="F84" s="70"/>
      <c r="G84" s="70"/>
      <c r="H84" s="70"/>
      <c r="I84" s="70"/>
      <c r="J84" s="70"/>
      <c r="K84" s="9"/>
    </row>
    <row r="85" spans="1:11" ht="15.75" thickBot="1" x14ac:dyDescent="0.3">
      <c r="A85" s="39"/>
      <c r="B85" s="25" t="str">
        <f>'[1]5) Year 1-5 Staff Assumptions'!B79</f>
        <v>Total Compensation</v>
      </c>
      <c r="C85" s="36"/>
      <c r="D85" s="36"/>
      <c r="E85" s="48">
        <f>'6) Year 1 Budget'!E85</f>
        <v>0</v>
      </c>
      <c r="F85" s="48">
        <f>'5) Year 1-5 Staff Assumptions'!F79</f>
        <v>0</v>
      </c>
      <c r="G85" s="48">
        <f>'5) Year 1-5 Staff Assumptions'!G79</f>
        <v>0</v>
      </c>
      <c r="H85" s="48">
        <f>'5) Year 1-5 Staff Assumptions'!H79</f>
        <v>0</v>
      </c>
      <c r="I85" s="48">
        <f>'5) Year 1-5 Staff Assumptions'!I79</f>
        <v>0</v>
      </c>
      <c r="J85" s="49"/>
      <c r="K85" s="9"/>
    </row>
    <row r="86" spans="1:11" ht="15.75" thickTop="1" x14ac:dyDescent="0.25">
      <c r="A86" s="39"/>
      <c r="B86" s="29"/>
      <c r="C86" s="39"/>
      <c r="D86" s="39"/>
      <c r="E86" s="78"/>
      <c r="F86" s="78"/>
      <c r="G86" s="78"/>
      <c r="H86" s="78"/>
      <c r="I86" s="78"/>
      <c r="J86" s="78"/>
      <c r="K86" s="9"/>
    </row>
    <row r="87" spans="1:11" ht="15.75" thickBot="1" x14ac:dyDescent="0.3">
      <c r="A87" s="39"/>
      <c r="B87" s="114"/>
      <c r="C87" s="140"/>
      <c r="D87" s="140"/>
      <c r="E87" s="150"/>
      <c r="F87" s="150"/>
      <c r="G87" s="150"/>
      <c r="H87" s="150"/>
      <c r="I87" s="150"/>
      <c r="J87" s="150"/>
      <c r="K87" s="19"/>
    </row>
    <row r="88" spans="1:11" ht="14.65" customHeight="1" x14ac:dyDescent="0.25">
      <c r="A88" s="39"/>
      <c r="B88" s="255" t="s">
        <v>220</v>
      </c>
      <c r="C88" s="239"/>
      <c r="D88" s="239"/>
      <c r="E88" s="239"/>
      <c r="F88" s="239"/>
      <c r="G88" s="239"/>
      <c r="H88" s="239"/>
      <c r="I88" s="239"/>
      <c r="J88" s="239"/>
      <c r="K88" s="256"/>
    </row>
    <row r="89" spans="1:11" ht="14.65" customHeight="1" x14ac:dyDescent="0.25">
      <c r="A89" s="39"/>
      <c r="B89" s="8"/>
      <c r="K89" s="9"/>
    </row>
    <row r="90" spans="1:11" x14ac:dyDescent="0.25">
      <c r="A90" s="39"/>
      <c r="B90" s="8"/>
      <c r="E90" s="76" t="s">
        <v>54</v>
      </c>
      <c r="F90" s="76" t="s">
        <v>55</v>
      </c>
      <c r="G90" s="76" t="s">
        <v>56</v>
      </c>
      <c r="H90" s="76" t="s">
        <v>57</v>
      </c>
      <c r="I90" s="76" t="s">
        <v>58</v>
      </c>
      <c r="J90" s="66"/>
      <c r="K90" s="9"/>
    </row>
    <row r="91" spans="1:11" x14ac:dyDescent="0.25">
      <c r="A91" s="39"/>
      <c r="B91" s="29"/>
      <c r="C91" s="36"/>
      <c r="D91" s="2"/>
      <c r="E91" s="77" t="str">
        <f>E11</f>
        <v>2024-25</v>
      </c>
      <c r="F91" s="77" t="str">
        <f t="shared" ref="F91:I91" si="7">F11</f>
        <v>2025-26</v>
      </c>
      <c r="G91" s="77" t="str">
        <f t="shared" si="7"/>
        <v>2026-27</v>
      </c>
      <c r="H91" s="77" t="str">
        <f t="shared" si="7"/>
        <v>2027-28</v>
      </c>
      <c r="I91" s="77" t="str">
        <f t="shared" si="7"/>
        <v>2028-29</v>
      </c>
      <c r="J91" s="78"/>
      <c r="K91" s="9"/>
    </row>
    <row r="92" spans="1:11" x14ac:dyDescent="0.25">
      <c r="A92" s="39"/>
      <c r="B92" s="29"/>
      <c r="C92" s="36"/>
      <c r="D92" s="2"/>
      <c r="E92" s="78"/>
      <c r="F92" s="78"/>
      <c r="G92" s="78"/>
      <c r="H92" s="78"/>
      <c r="I92" s="78"/>
      <c r="J92" s="78"/>
      <c r="K92" s="9"/>
    </row>
    <row r="93" spans="1:11" x14ac:dyDescent="0.25">
      <c r="A93" s="39"/>
      <c r="B93" s="29"/>
      <c r="C93" s="36"/>
      <c r="D93" s="2"/>
      <c r="E93" s="78"/>
      <c r="F93" s="78"/>
      <c r="G93" s="78"/>
      <c r="H93" s="78"/>
      <c r="I93" s="78"/>
      <c r="J93" s="41" t="s">
        <v>105</v>
      </c>
      <c r="K93" s="9"/>
    </row>
    <row r="94" spans="1:11" x14ac:dyDescent="0.25">
      <c r="A94" s="39"/>
      <c r="B94" s="29" t="s">
        <v>250</v>
      </c>
      <c r="C94" s="39"/>
      <c r="D94" s="39"/>
      <c r="E94" s="82">
        <f>'6) Year 1 Budget'!E94</f>
        <v>0</v>
      </c>
      <c r="F94" s="82">
        <f>'5) Year 1-5 Staff Assumptions'!F86</f>
        <v>0</v>
      </c>
      <c r="G94" s="82">
        <f>'5) Year 1-5 Staff Assumptions'!G86</f>
        <v>0</v>
      </c>
      <c r="H94" s="82">
        <f>'5) Year 1-5 Staff Assumptions'!H86</f>
        <v>0</v>
      </c>
      <c r="I94" s="82">
        <f>'5) Year 1-5 Staff Assumptions'!I86</f>
        <v>0</v>
      </c>
      <c r="J94" s="99"/>
      <c r="K94" s="9"/>
    </row>
    <row r="95" spans="1:11" x14ac:dyDescent="0.25">
      <c r="A95" s="39"/>
      <c r="B95" s="29" t="s">
        <v>251</v>
      </c>
      <c r="C95" s="39"/>
      <c r="D95" s="39"/>
      <c r="E95" s="82">
        <f>'6) Year 1 Budget'!E95</f>
        <v>0</v>
      </c>
      <c r="F95" s="82">
        <f>'5) Year 1-5 Staff Assumptions'!F87</f>
        <v>0</v>
      </c>
      <c r="G95" s="82">
        <f>'5) Year 1-5 Staff Assumptions'!G87</f>
        <v>0</v>
      </c>
      <c r="H95" s="82">
        <f>'5) Year 1-5 Staff Assumptions'!H87</f>
        <v>0</v>
      </c>
      <c r="I95" s="82">
        <f>'5) Year 1-5 Staff Assumptions'!I87</f>
        <v>0</v>
      </c>
      <c r="J95" s="99"/>
      <c r="K95" s="9"/>
    </row>
    <row r="96" spans="1:11" x14ac:dyDescent="0.25">
      <c r="A96" s="39"/>
      <c r="B96" s="29" t="s">
        <v>252</v>
      </c>
      <c r="C96" s="39"/>
      <c r="D96" s="39"/>
      <c r="E96" s="82">
        <f>'6) Year 1 Budget'!E96</f>
        <v>0</v>
      </c>
      <c r="F96" s="82">
        <f>'5) Year 1-5 Staff Assumptions'!F88</f>
        <v>0</v>
      </c>
      <c r="G96" s="82">
        <f>'5) Year 1-5 Staff Assumptions'!G88</f>
        <v>0</v>
      </c>
      <c r="H96" s="82">
        <f>'5) Year 1-5 Staff Assumptions'!H88</f>
        <v>0</v>
      </c>
      <c r="I96" s="82">
        <f>'5) Year 1-5 Staff Assumptions'!I88</f>
        <v>0</v>
      </c>
      <c r="J96" s="99"/>
      <c r="K96" s="9"/>
    </row>
    <row r="97" spans="1:11" x14ac:dyDescent="0.25">
      <c r="A97" s="39"/>
      <c r="B97" s="29" t="s">
        <v>253</v>
      </c>
      <c r="C97" s="39"/>
      <c r="D97" s="39"/>
      <c r="E97" s="82">
        <f>'6) Year 1 Budget'!E97</f>
        <v>0</v>
      </c>
      <c r="F97" s="82">
        <f>'5) Year 1-5 Staff Assumptions'!F89</f>
        <v>0</v>
      </c>
      <c r="G97" s="82">
        <f>'5) Year 1-5 Staff Assumptions'!G89</f>
        <v>0</v>
      </c>
      <c r="H97" s="82">
        <f>'5) Year 1-5 Staff Assumptions'!H89</f>
        <v>0</v>
      </c>
      <c r="I97" s="82">
        <f>'5) Year 1-5 Staff Assumptions'!I89</f>
        <v>0</v>
      </c>
      <c r="J97" s="99"/>
      <c r="K97" s="9"/>
    </row>
    <row r="98" spans="1:11" x14ac:dyDescent="0.25">
      <c r="A98" s="39"/>
      <c r="B98" s="29" t="s">
        <v>254</v>
      </c>
      <c r="C98" s="39"/>
      <c r="D98" s="39"/>
      <c r="E98" s="82">
        <f>'6) Year 1 Budget'!E98</f>
        <v>0</v>
      </c>
      <c r="F98" s="82">
        <f>'5) Year 1-5 Staff Assumptions'!F90</f>
        <v>0</v>
      </c>
      <c r="G98" s="82">
        <f>'5) Year 1-5 Staff Assumptions'!G90</f>
        <v>0</v>
      </c>
      <c r="H98" s="82">
        <f>'5) Year 1-5 Staff Assumptions'!H90</f>
        <v>0</v>
      </c>
      <c r="I98" s="82">
        <f>'5) Year 1-5 Staff Assumptions'!I90</f>
        <v>0</v>
      </c>
      <c r="J98" s="99"/>
      <c r="K98" s="9"/>
    </row>
    <row r="99" spans="1:11" x14ac:dyDescent="0.25">
      <c r="A99" s="39"/>
      <c r="B99" s="29" t="s">
        <v>255</v>
      </c>
      <c r="C99" s="39"/>
      <c r="D99" s="39"/>
      <c r="E99" s="82">
        <f>'6) Year 1 Budget'!E99</f>
        <v>0</v>
      </c>
      <c r="F99" s="82">
        <f>'5) Year 1-5 Staff Assumptions'!F91</f>
        <v>0</v>
      </c>
      <c r="G99" s="82">
        <f>'5) Year 1-5 Staff Assumptions'!G91</f>
        <v>0</v>
      </c>
      <c r="H99" s="82">
        <f>'5) Year 1-5 Staff Assumptions'!H91</f>
        <v>0</v>
      </c>
      <c r="I99" s="82">
        <f>'5) Year 1-5 Staff Assumptions'!I91</f>
        <v>0</v>
      </c>
      <c r="J99" s="99"/>
      <c r="K99" s="9"/>
    </row>
    <row r="100" spans="1:11" x14ac:dyDescent="0.25">
      <c r="A100" s="39"/>
      <c r="B100" s="29" t="s">
        <v>257</v>
      </c>
      <c r="C100" s="39"/>
      <c r="D100" s="39"/>
      <c r="E100" s="82">
        <f>'6) Year 1 Budget'!E100</f>
        <v>0</v>
      </c>
      <c r="F100" s="82">
        <f>'5) Year 1-5 Staff Assumptions'!F96</f>
        <v>0</v>
      </c>
      <c r="G100" s="82">
        <f>'5) Year 1-5 Staff Assumptions'!G96</f>
        <v>0</v>
      </c>
      <c r="H100" s="82">
        <f>'5) Year 1-5 Staff Assumptions'!H96</f>
        <v>0</v>
      </c>
      <c r="I100" s="82">
        <f>'5) Year 1-5 Staff Assumptions'!I96</f>
        <v>0</v>
      </c>
      <c r="J100" s="99"/>
      <c r="K100" s="9"/>
    </row>
    <row r="101" spans="1:11" x14ac:dyDescent="0.25">
      <c r="A101" s="39"/>
      <c r="B101" s="29" t="s">
        <v>258</v>
      </c>
      <c r="C101" s="39"/>
      <c r="D101" s="39"/>
      <c r="E101" s="82">
        <f>'6) Year 1 Budget'!E101</f>
        <v>0</v>
      </c>
      <c r="F101" s="82">
        <f>'5) Year 1-5 Staff Assumptions'!F97</f>
        <v>0</v>
      </c>
      <c r="G101" s="82">
        <f>'5) Year 1-5 Staff Assumptions'!G97</f>
        <v>0</v>
      </c>
      <c r="H101" s="82">
        <f>'5) Year 1-5 Staff Assumptions'!H97</f>
        <v>0</v>
      </c>
      <c r="I101" s="82">
        <f>'5) Year 1-5 Staff Assumptions'!I97</f>
        <v>0</v>
      </c>
      <c r="J101" s="99"/>
      <c r="K101" s="9"/>
    </row>
    <row r="102" spans="1:11" x14ac:dyDescent="0.25">
      <c r="A102" s="39"/>
      <c r="B102" s="29" t="s">
        <v>259</v>
      </c>
      <c r="C102" s="39"/>
      <c r="D102" s="39"/>
      <c r="E102" s="82">
        <f>'6) Year 1 Budget'!E102</f>
        <v>0</v>
      </c>
      <c r="F102" s="82">
        <f>'5) Year 1-5 Staff Assumptions'!F98</f>
        <v>0</v>
      </c>
      <c r="G102" s="82">
        <f>'5) Year 1-5 Staff Assumptions'!G98</f>
        <v>0</v>
      </c>
      <c r="H102" s="82">
        <f>'5) Year 1-5 Staff Assumptions'!H98</f>
        <v>0</v>
      </c>
      <c r="I102" s="82">
        <f>'5) Year 1-5 Staff Assumptions'!I98</f>
        <v>0</v>
      </c>
      <c r="J102" s="99"/>
      <c r="K102" s="9"/>
    </row>
    <row r="103" spans="1:11" x14ac:dyDescent="0.25">
      <c r="A103" s="39"/>
      <c r="B103" s="29" t="s">
        <v>260</v>
      </c>
      <c r="C103" s="39"/>
      <c r="D103" s="39"/>
      <c r="E103" s="82">
        <f>'5) Year 1-5 Staff Assumptions'!E100</f>
        <v>0</v>
      </c>
      <c r="F103" s="82">
        <f>'5) Year 1-5 Staff Assumptions'!F100</f>
        <v>0</v>
      </c>
      <c r="G103" s="82">
        <f>'5) Year 1-5 Staff Assumptions'!G100</f>
        <v>0</v>
      </c>
      <c r="H103" s="82">
        <f>'5) Year 1-5 Staff Assumptions'!H100</f>
        <v>0</v>
      </c>
      <c r="I103" s="82">
        <f>'5) Year 1-5 Staff Assumptions'!I100</f>
        <v>0</v>
      </c>
      <c r="J103" s="99"/>
      <c r="K103" s="9"/>
    </row>
    <row r="104" spans="1:11" x14ac:dyDescent="0.25">
      <c r="A104" s="39"/>
      <c r="B104" s="29" t="s">
        <v>261</v>
      </c>
      <c r="C104" s="39"/>
      <c r="D104" s="39"/>
      <c r="E104" s="82">
        <f>'5) Year 1-5 Staff Assumptions'!E101</f>
        <v>0</v>
      </c>
      <c r="F104" s="82">
        <f>'5) Year 1-5 Staff Assumptions'!F101</f>
        <v>0</v>
      </c>
      <c r="G104" s="82">
        <f>'5) Year 1-5 Staff Assumptions'!G101</f>
        <v>0</v>
      </c>
      <c r="H104" s="82">
        <f>'5) Year 1-5 Staff Assumptions'!H101</f>
        <v>0</v>
      </c>
      <c r="I104" s="82">
        <f>'5) Year 1-5 Staff Assumptions'!I101</f>
        <v>0</v>
      </c>
      <c r="J104" s="99"/>
      <c r="K104" s="9"/>
    </row>
    <row r="105" spans="1:11" x14ac:dyDescent="0.25">
      <c r="A105" s="39"/>
      <c r="B105" s="29" t="s">
        <v>262</v>
      </c>
      <c r="C105" s="39"/>
      <c r="D105" s="39"/>
      <c r="E105" s="82">
        <f>'5) Year 1-5 Staff Assumptions'!E102</f>
        <v>0</v>
      </c>
      <c r="F105" s="82">
        <f>'5) Year 1-5 Staff Assumptions'!F102</f>
        <v>0</v>
      </c>
      <c r="G105" s="82">
        <f>'5) Year 1-5 Staff Assumptions'!G102</f>
        <v>0</v>
      </c>
      <c r="H105" s="82">
        <f>'5) Year 1-5 Staff Assumptions'!H102</f>
        <v>0</v>
      </c>
      <c r="I105" s="82">
        <f>'5) Year 1-5 Staff Assumptions'!I102</f>
        <v>0</v>
      </c>
      <c r="J105" s="99"/>
      <c r="K105" s="9"/>
    </row>
    <row r="106" spans="1:11" x14ac:dyDescent="0.25">
      <c r="A106" s="39"/>
      <c r="B106" s="29" t="s">
        <v>263</v>
      </c>
      <c r="C106" s="39"/>
      <c r="D106" s="39"/>
      <c r="E106" s="82">
        <f>'5) Year 1-5 Staff Assumptions'!E103</f>
        <v>0</v>
      </c>
      <c r="F106" s="82">
        <f>'5) Year 1-5 Staff Assumptions'!F103</f>
        <v>0</v>
      </c>
      <c r="G106" s="82">
        <f>'5) Year 1-5 Staff Assumptions'!G103</f>
        <v>0</v>
      </c>
      <c r="H106" s="82">
        <f>'5) Year 1-5 Staff Assumptions'!H103</f>
        <v>0</v>
      </c>
      <c r="I106" s="82">
        <f>'5) Year 1-5 Staff Assumptions'!I103</f>
        <v>0</v>
      </c>
      <c r="J106" s="99"/>
      <c r="K106" s="9"/>
    </row>
    <row r="107" spans="1:11" x14ac:dyDescent="0.25">
      <c r="A107" s="39"/>
      <c r="B107" s="29" t="s">
        <v>264</v>
      </c>
      <c r="C107" s="39"/>
      <c r="D107" s="39"/>
      <c r="E107" s="82">
        <f>'5) Year 1-5 Staff Assumptions'!E104</f>
        <v>0</v>
      </c>
      <c r="F107" s="82">
        <f>'5) Year 1-5 Staff Assumptions'!F104</f>
        <v>0</v>
      </c>
      <c r="G107" s="82">
        <f>'5) Year 1-5 Staff Assumptions'!G104</f>
        <v>0</v>
      </c>
      <c r="H107" s="82">
        <f>'5) Year 1-5 Staff Assumptions'!H104</f>
        <v>0</v>
      </c>
      <c r="I107" s="82">
        <f>'5) Year 1-5 Staff Assumptions'!I104</f>
        <v>0</v>
      </c>
      <c r="J107" s="99"/>
      <c r="K107" s="9"/>
    </row>
    <row r="108" spans="1:11" x14ac:dyDescent="0.25">
      <c r="A108" s="39"/>
      <c r="B108" s="29" t="s">
        <v>265</v>
      </c>
      <c r="C108" s="39"/>
      <c r="D108" s="39"/>
      <c r="E108" s="82">
        <f>'5) Year 1-5 Staff Assumptions'!E105</f>
        <v>0</v>
      </c>
      <c r="F108" s="82">
        <f>'5) Year 1-5 Staff Assumptions'!F105</f>
        <v>0</v>
      </c>
      <c r="G108" s="82">
        <f>'5) Year 1-5 Staff Assumptions'!G105</f>
        <v>0</v>
      </c>
      <c r="H108" s="82">
        <f>'5) Year 1-5 Staff Assumptions'!H105</f>
        <v>0</v>
      </c>
      <c r="I108" s="82">
        <f>'5) Year 1-5 Staff Assumptions'!I105</f>
        <v>0</v>
      </c>
      <c r="J108" s="99"/>
      <c r="K108" s="9"/>
    </row>
    <row r="109" spans="1:11" x14ac:dyDescent="0.25">
      <c r="B109" s="8"/>
      <c r="K109" s="9"/>
    </row>
    <row r="110" spans="1:11" ht="15.75" thickBot="1" x14ac:dyDescent="0.3">
      <c r="B110" s="25" t="s">
        <v>145</v>
      </c>
      <c r="C110" s="36"/>
      <c r="D110" s="36"/>
      <c r="E110" s="48">
        <f>SUM(E94:E108)</f>
        <v>0</v>
      </c>
      <c r="F110" s="48">
        <f t="shared" ref="F110:I110" si="8">SUM(F94:F108)</f>
        <v>0</v>
      </c>
      <c r="G110" s="48">
        <f t="shared" si="8"/>
        <v>0</v>
      </c>
      <c r="H110" s="48">
        <f t="shared" si="8"/>
        <v>0</v>
      </c>
      <c r="I110" s="48">
        <f t="shared" si="8"/>
        <v>0</v>
      </c>
      <c r="J110" s="49"/>
      <c r="K110" s="9"/>
    </row>
    <row r="111" spans="1:11" ht="15.75" thickTop="1" x14ac:dyDescent="0.25">
      <c r="B111" s="25"/>
      <c r="C111" s="36"/>
      <c r="D111" s="36"/>
      <c r="E111" s="49"/>
      <c r="F111" s="49"/>
      <c r="G111" s="49"/>
      <c r="H111" s="49"/>
      <c r="I111" s="49"/>
      <c r="J111" s="49"/>
      <c r="K111" s="9"/>
    </row>
    <row r="112" spans="1:11" ht="15.75" thickBot="1" x14ac:dyDescent="0.3">
      <c r="B112" s="126"/>
      <c r="C112" s="127"/>
      <c r="D112" s="127"/>
      <c r="E112" s="128"/>
      <c r="F112" s="128"/>
      <c r="G112" s="128"/>
      <c r="H112" s="128"/>
      <c r="I112" s="128"/>
      <c r="J112" s="128"/>
      <c r="K112" s="19"/>
    </row>
    <row r="113" spans="1:11" ht="15" customHeight="1" x14ac:dyDescent="0.25">
      <c r="B113" s="255" t="s">
        <v>146</v>
      </c>
      <c r="C113" s="239"/>
      <c r="D113" s="239"/>
      <c r="E113" s="239"/>
      <c r="F113" s="239"/>
      <c r="G113" s="239"/>
      <c r="H113" s="239"/>
      <c r="I113" s="239"/>
      <c r="J113" s="239"/>
      <c r="K113" s="256"/>
    </row>
    <row r="114" spans="1:11" x14ac:dyDescent="0.25">
      <c r="B114" s="25"/>
      <c r="C114" s="36"/>
      <c r="D114" s="36"/>
      <c r="E114" s="36"/>
      <c r="F114" s="36"/>
      <c r="G114" s="36"/>
      <c r="H114" s="36"/>
      <c r="I114" s="36"/>
      <c r="J114" s="36"/>
      <c r="K114" s="9"/>
    </row>
    <row r="115" spans="1:11" x14ac:dyDescent="0.25">
      <c r="B115" s="25"/>
      <c r="C115" s="36"/>
      <c r="D115" s="36"/>
      <c r="E115" s="76" t="s">
        <v>54</v>
      </c>
      <c r="F115" s="76" t="s">
        <v>55</v>
      </c>
      <c r="G115" s="76" t="s">
        <v>56</v>
      </c>
      <c r="H115" s="76" t="s">
        <v>57</v>
      </c>
      <c r="I115" s="76" t="s">
        <v>58</v>
      </c>
      <c r="J115" s="66"/>
      <c r="K115" s="9"/>
    </row>
    <row r="116" spans="1:11" x14ac:dyDescent="0.25">
      <c r="B116" s="25"/>
      <c r="C116" s="36"/>
      <c r="D116" s="36"/>
      <c r="E116" s="77" t="str">
        <f>E11</f>
        <v>2024-25</v>
      </c>
      <c r="F116" s="77" t="str">
        <f t="shared" ref="F116:I116" si="9">F11</f>
        <v>2025-26</v>
      </c>
      <c r="G116" s="77" t="str">
        <f t="shared" si="9"/>
        <v>2026-27</v>
      </c>
      <c r="H116" s="77" t="str">
        <f t="shared" si="9"/>
        <v>2027-28</v>
      </c>
      <c r="I116" s="77" t="str">
        <f t="shared" si="9"/>
        <v>2028-29</v>
      </c>
      <c r="J116" s="78"/>
      <c r="K116" s="9"/>
    </row>
    <row r="117" spans="1:11" x14ac:dyDescent="0.25">
      <c r="A117" s="39"/>
      <c r="B117" s="29"/>
      <c r="C117" s="36" t="s">
        <v>147</v>
      </c>
      <c r="D117" s="2"/>
      <c r="E117" s="89">
        <v>0</v>
      </c>
      <c r="F117" s="63">
        <v>0</v>
      </c>
      <c r="G117" s="63">
        <v>0</v>
      </c>
      <c r="H117" s="63">
        <v>0</v>
      </c>
      <c r="I117" s="63">
        <v>0</v>
      </c>
      <c r="J117" s="96"/>
      <c r="K117" s="9"/>
    </row>
    <row r="118" spans="1:11" x14ac:dyDescent="0.25">
      <c r="A118" s="39"/>
      <c r="B118" s="29"/>
      <c r="C118" s="39" t="s">
        <v>101</v>
      </c>
      <c r="D118" s="2"/>
      <c r="E118" s="69">
        <f>100%+E117</f>
        <v>1</v>
      </c>
      <c r="F118" s="69">
        <f>E118*(1+F117)</f>
        <v>1</v>
      </c>
      <c r="G118" s="69">
        <f t="shared" ref="G118:I118" si="10">F118*(1+G117)</f>
        <v>1</v>
      </c>
      <c r="H118" s="69">
        <f t="shared" si="10"/>
        <v>1</v>
      </c>
      <c r="I118" s="69">
        <f t="shared" si="10"/>
        <v>1</v>
      </c>
      <c r="J118" s="69"/>
      <c r="K118" s="9"/>
    </row>
    <row r="119" spans="1:11" x14ac:dyDescent="0.25">
      <c r="B119" s="25"/>
      <c r="C119" s="36"/>
      <c r="D119" s="36"/>
      <c r="E119" s="49"/>
      <c r="F119" s="49"/>
      <c r="G119" s="49"/>
      <c r="H119" s="49"/>
      <c r="I119" s="49"/>
      <c r="J119" s="49"/>
      <c r="K119" s="9"/>
    </row>
    <row r="120" spans="1:11" x14ac:dyDescent="0.25">
      <c r="B120" s="25" t="s">
        <v>148</v>
      </c>
      <c r="C120" s="36"/>
      <c r="D120" s="36"/>
      <c r="E120" s="49"/>
      <c r="F120" s="49"/>
      <c r="G120" s="49"/>
      <c r="H120" s="49"/>
      <c r="I120" s="49"/>
      <c r="J120" s="41" t="s">
        <v>105</v>
      </c>
      <c r="K120" s="9"/>
    </row>
    <row r="121" spans="1:11" x14ac:dyDescent="0.25">
      <c r="B121" s="29" t="str">
        <f>'6) Year 1 Budget'!B121</f>
        <v>Professional Development</v>
      </c>
      <c r="C121" s="59">
        <v>0</v>
      </c>
      <c r="E121" s="75">
        <f>'6) Year 1 Budget'!E121</f>
        <v>0</v>
      </c>
      <c r="F121" s="59">
        <f>E121*(1+F$117)</f>
        <v>0</v>
      </c>
      <c r="G121" s="59">
        <f t="shared" ref="G121:I121" si="11">F121*(1+G$117)</f>
        <v>0</v>
      </c>
      <c r="H121" s="59">
        <f t="shared" si="11"/>
        <v>0</v>
      </c>
      <c r="I121" s="59">
        <f t="shared" si="11"/>
        <v>0</v>
      </c>
      <c r="J121" s="98"/>
      <c r="K121" s="9"/>
    </row>
    <row r="122" spans="1:11" x14ac:dyDescent="0.25">
      <c r="B122" s="29" t="str">
        <f>'6) Year 1 Budget'!B122</f>
        <v>Financial Services</v>
      </c>
      <c r="C122" s="59">
        <v>0</v>
      </c>
      <c r="E122" s="75">
        <f>'6) Year 1 Budget'!E122</f>
        <v>0</v>
      </c>
      <c r="F122" s="59">
        <f t="shared" ref="F122:I122" si="12">E122*(1+F$117)</f>
        <v>0</v>
      </c>
      <c r="G122" s="59">
        <f t="shared" si="12"/>
        <v>0</v>
      </c>
      <c r="H122" s="59">
        <f t="shared" si="12"/>
        <v>0</v>
      </c>
      <c r="I122" s="59">
        <f t="shared" si="12"/>
        <v>0</v>
      </c>
      <c r="J122" s="98"/>
      <c r="K122" s="9"/>
    </row>
    <row r="123" spans="1:11" x14ac:dyDescent="0.25">
      <c r="B123" s="29" t="str">
        <f>'6) Year 1 Budget'!B123</f>
        <v>Audit Services</v>
      </c>
      <c r="C123" s="59">
        <v>0</v>
      </c>
      <c r="E123" s="75">
        <f>'6) Year 1 Budget'!E123</f>
        <v>0</v>
      </c>
      <c r="F123" s="59">
        <f t="shared" ref="F123:I123" si="13">E123*(1+F$117)</f>
        <v>0</v>
      </c>
      <c r="G123" s="59">
        <f t="shared" si="13"/>
        <v>0</v>
      </c>
      <c r="H123" s="59">
        <f t="shared" si="13"/>
        <v>0</v>
      </c>
      <c r="I123" s="59">
        <f t="shared" si="13"/>
        <v>0</v>
      </c>
      <c r="J123" s="98"/>
      <c r="K123" s="9"/>
    </row>
    <row r="124" spans="1:11" x14ac:dyDescent="0.25">
      <c r="B124" s="29" t="str">
        <f>'6) Year 1 Budget'!B124</f>
        <v>Legal Fees</v>
      </c>
      <c r="C124" s="59">
        <v>0</v>
      </c>
      <c r="E124" s="75">
        <f>'6) Year 1 Budget'!E124</f>
        <v>0</v>
      </c>
      <c r="F124" s="59">
        <f t="shared" ref="F124:I124" si="14">E124*(1+F$117)</f>
        <v>0</v>
      </c>
      <c r="G124" s="59">
        <f t="shared" si="14"/>
        <v>0</v>
      </c>
      <c r="H124" s="59">
        <f t="shared" si="14"/>
        <v>0</v>
      </c>
      <c r="I124" s="59">
        <f t="shared" si="14"/>
        <v>0</v>
      </c>
      <c r="J124" s="98"/>
      <c r="K124" s="9"/>
    </row>
    <row r="125" spans="1:11" x14ac:dyDescent="0.25">
      <c r="B125" s="29" t="str">
        <f>'6) Year 1 Budget'!B125</f>
        <v>Copier Lease and Usage</v>
      </c>
      <c r="C125" s="59">
        <v>0</v>
      </c>
      <c r="E125" s="75">
        <f>'6) Year 1 Budget'!E125</f>
        <v>0</v>
      </c>
      <c r="F125" s="59">
        <f t="shared" ref="F125:I125" si="15">E125*(1+F$117)</f>
        <v>0</v>
      </c>
      <c r="G125" s="59">
        <f t="shared" si="15"/>
        <v>0</v>
      </c>
      <c r="H125" s="59">
        <f t="shared" si="15"/>
        <v>0</v>
      </c>
      <c r="I125" s="59">
        <f t="shared" si="15"/>
        <v>0</v>
      </c>
      <c r="J125" s="98"/>
      <c r="K125" s="9"/>
    </row>
    <row r="126" spans="1:11" x14ac:dyDescent="0.25">
      <c r="B126" s="29" t="str">
        <f>'6) Year 1 Budget'!B126</f>
        <v>Internet and Phone Service</v>
      </c>
      <c r="C126" s="59">
        <v>0</v>
      </c>
      <c r="E126" s="75">
        <f>'6) Year 1 Budget'!E126</f>
        <v>0</v>
      </c>
      <c r="F126" s="59">
        <f t="shared" ref="F126:I126" si="16">E126*(1+F$117)</f>
        <v>0</v>
      </c>
      <c r="G126" s="59">
        <f t="shared" si="16"/>
        <v>0</v>
      </c>
      <c r="H126" s="59">
        <f t="shared" si="16"/>
        <v>0</v>
      </c>
      <c r="I126" s="59">
        <f t="shared" si="16"/>
        <v>0</v>
      </c>
      <c r="J126" s="98"/>
      <c r="K126" s="9"/>
    </row>
    <row r="127" spans="1:11" x14ac:dyDescent="0.25">
      <c r="B127" s="29" t="str">
        <f>'6) Year 1 Budget'!B127</f>
        <v>Cell Phone Service</v>
      </c>
      <c r="C127" s="59">
        <v>0</v>
      </c>
      <c r="E127" s="75">
        <f>'6) Year 1 Budget'!E127</f>
        <v>0</v>
      </c>
      <c r="F127" s="59">
        <f t="shared" ref="F127:I127" si="17">E127*(1+F$117)</f>
        <v>0</v>
      </c>
      <c r="G127" s="59">
        <f t="shared" si="17"/>
        <v>0</v>
      </c>
      <c r="H127" s="59">
        <f t="shared" si="17"/>
        <v>0</v>
      </c>
      <c r="I127" s="59">
        <f t="shared" si="17"/>
        <v>0</v>
      </c>
      <c r="J127" s="98"/>
      <c r="K127" s="9"/>
    </row>
    <row r="128" spans="1:11" x14ac:dyDescent="0.25">
      <c r="B128" s="29" t="str">
        <f>'6) Year 1 Budget'!B128</f>
        <v>Payroll Services</v>
      </c>
      <c r="C128" s="59">
        <v>0</v>
      </c>
      <c r="E128" s="75">
        <f>'6) Year 1 Budget'!E128</f>
        <v>0</v>
      </c>
      <c r="F128" s="59">
        <f t="shared" ref="F128:I128" si="18">E128*(1+F$117)</f>
        <v>0</v>
      </c>
      <c r="G128" s="59">
        <f t="shared" si="18"/>
        <v>0</v>
      </c>
      <c r="H128" s="59">
        <f t="shared" si="18"/>
        <v>0</v>
      </c>
      <c r="I128" s="59">
        <f t="shared" si="18"/>
        <v>0</v>
      </c>
      <c r="J128" s="98"/>
      <c r="K128" s="9"/>
    </row>
    <row r="129" spans="2:11" x14ac:dyDescent="0.25">
      <c r="B129" s="29" t="str">
        <f>'6) Year 1 Budget'!B129</f>
        <v>Health Services</v>
      </c>
      <c r="C129" s="59">
        <v>0</v>
      </c>
      <c r="E129" s="75">
        <f>'6) Year 1 Budget'!E129</f>
        <v>0</v>
      </c>
      <c r="F129" s="59">
        <f t="shared" ref="F129:I129" si="19">E129*(1+F$117)</f>
        <v>0</v>
      </c>
      <c r="G129" s="59">
        <f t="shared" si="19"/>
        <v>0</v>
      </c>
      <c r="H129" s="59">
        <f t="shared" si="19"/>
        <v>0</v>
      </c>
      <c r="I129" s="59">
        <f t="shared" si="19"/>
        <v>0</v>
      </c>
      <c r="J129" s="98"/>
      <c r="K129" s="9"/>
    </row>
    <row r="130" spans="2:11" x14ac:dyDescent="0.25">
      <c r="B130" s="29" t="str">
        <f>'6) Year 1 Budget'!B130</f>
        <v>Transportation</v>
      </c>
      <c r="C130" s="59">
        <v>0</v>
      </c>
      <c r="E130" s="75">
        <f>'6) Year 1 Budget'!E130</f>
        <v>0</v>
      </c>
      <c r="F130" s="59">
        <f t="shared" ref="F130:I130" si="20">E130*(1+F$117)</f>
        <v>0</v>
      </c>
      <c r="G130" s="59">
        <f t="shared" si="20"/>
        <v>0</v>
      </c>
      <c r="H130" s="59">
        <f t="shared" si="20"/>
        <v>0</v>
      </c>
      <c r="I130" s="59">
        <f t="shared" si="20"/>
        <v>0</v>
      </c>
      <c r="J130" s="98"/>
      <c r="K130" s="9"/>
    </row>
    <row r="131" spans="2:11" x14ac:dyDescent="0.25">
      <c r="B131" s="29" t="str">
        <f>'6) Year 1 Budget'!B131</f>
        <v>IT Services</v>
      </c>
      <c r="C131" s="59">
        <v>0</v>
      </c>
      <c r="E131" s="75">
        <f>'6) Year 1 Budget'!E131</f>
        <v>0</v>
      </c>
      <c r="F131" s="59">
        <f t="shared" ref="F131:I131" si="21">E131*(1+F$117)</f>
        <v>0</v>
      </c>
      <c r="G131" s="59">
        <f t="shared" si="21"/>
        <v>0</v>
      </c>
      <c r="H131" s="59">
        <f t="shared" si="21"/>
        <v>0</v>
      </c>
      <c r="I131" s="59">
        <f t="shared" si="21"/>
        <v>0</v>
      </c>
      <c r="J131" s="98"/>
      <c r="K131" s="9"/>
    </row>
    <row r="132" spans="2:11" x14ac:dyDescent="0.25">
      <c r="B132" s="29" t="str">
        <f>'6) Year 1 Budget'!B132</f>
        <v>Contracted SPED Services</v>
      </c>
      <c r="C132" s="59">
        <v>0</v>
      </c>
      <c r="E132" s="75">
        <f>'6) Year 1 Budget'!E132</f>
        <v>0</v>
      </c>
      <c r="F132" s="59">
        <f t="shared" ref="F132:I132" si="22">E132*(1+F$117)</f>
        <v>0</v>
      </c>
      <c r="G132" s="59">
        <f t="shared" si="22"/>
        <v>0</v>
      </c>
      <c r="H132" s="59">
        <f t="shared" si="22"/>
        <v>0</v>
      </c>
      <c r="I132" s="59">
        <f t="shared" si="22"/>
        <v>0</v>
      </c>
      <c r="J132" s="98"/>
      <c r="K132" s="9"/>
    </row>
    <row r="133" spans="2:11" x14ac:dyDescent="0.25">
      <c r="B133" s="29" t="str">
        <f>'6) Year 1 Budget'!B133</f>
        <v>Insurance</v>
      </c>
      <c r="C133" s="59">
        <v>0</v>
      </c>
      <c r="E133" s="75">
        <f>'6) Year 1 Budget'!E133</f>
        <v>0</v>
      </c>
      <c r="F133" s="59">
        <f t="shared" ref="F133:I133" si="23">E133*(1+F$117)</f>
        <v>0</v>
      </c>
      <c r="G133" s="59">
        <f t="shared" si="23"/>
        <v>0</v>
      </c>
      <c r="H133" s="59">
        <f t="shared" si="23"/>
        <v>0</v>
      </c>
      <c r="I133" s="59">
        <f t="shared" si="23"/>
        <v>0</v>
      </c>
      <c r="J133" s="98"/>
      <c r="K133" s="9"/>
    </row>
    <row r="134" spans="2:11" x14ac:dyDescent="0.25">
      <c r="B134" s="29" t="str">
        <f>'6) Year 1 Budget'!B134</f>
        <v>Postal Charges</v>
      </c>
      <c r="C134" s="59">
        <v>0</v>
      </c>
      <c r="E134" s="75">
        <f>'6) Year 1 Budget'!E134</f>
        <v>0</v>
      </c>
      <c r="F134" s="59">
        <f t="shared" ref="F134:I134" si="24">E134*(1+F$117)</f>
        <v>0</v>
      </c>
      <c r="G134" s="59">
        <f t="shared" si="24"/>
        <v>0</v>
      </c>
      <c r="H134" s="59">
        <f t="shared" si="24"/>
        <v>0</v>
      </c>
      <c r="I134" s="59">
        <f t="shared" si="24"/>
        <v>0</v>
      </c>
      <c r="J134" s="98"/>
      <c r="K134" s="9"/>
    </row>
    <row r="135" spans="2:11" x14ac:dyDescent="0.25">
      <c r="B135" s="29" t="str">
        <f>'6) Year 1 Budget'!B135</f>
        <v>Bank Charges</v>
      </c>
      <c r="C135" s="59">
        <v>0</v>
      </c>
      <c r="E135" s="75">
        <f>'6) Year 1 Budget'!E135</f>
        <v>0</v>
      </c>
      <c r="F135" s="59">
        <f t="shared" ref="F135:I135" si="25">E135*(1+F$117)</f>
        <v>0</v>
      </c>
      <c r="G135" s="59">
        <f t="shared" si="25"/>
        <v>0</v>
      </c>
      <c r="H135" s="59">
        <f t="shared" si="25"/>
        <v>0</v>
      </c>
      <c r="I135" s="59">
        <f t="shared" si="25"/>
        <v>0</v>
      </c>
      <c r="J135" s="98"/>
      <c r="K135" s="9"/>
    </row>
    <row r="136" spans="2:11" x14ac:dyDescent="0.25">
      <c r="B136" s="25"/>
      <c r="C136" s="36"/>
      <c r="D136" s="36"/>
      <c r="E136" s="49"/>
      <c r="F136" s="49"/>
      <c r="G136" s="49"/>
      <c r="H136" s="49"/>
      <c r="I136" s="49"/>
      <c r="J136" s="49"/>
      <c r="K136" s="9"/>
    </row>
    <row r="137" spans="2:11" x14ac:dyDescent="0.25">
      <c r="B137" s="25" t="s">
        <v>164</v>
      </c>
      <c r="C137" s="36"/>
      <c r="D137" s="36"/>
      <c r="E137" s="49"/>
      <c r="F137" s="49"/>
      <c r="G137" s="49"/>
      <c r="H137" s="49"/>
      <c r="I137" s="49"/>
      <c r="J137" s="49"/>
      <c r="K137" s="9"/>
    </row>
    <row r="138" spans="2:11" x14ac:dyDescent="0.25">
      <c r="B138" s="29" t="str">
        <f>'6) Year 1 Budget'!B138</f>
        <v>Textbooks and Instructional Supplies</v>
      </c>
      <c r="C138" s="59">
        <v>0</v>
      </c>
      <c r="E138" s="75">
        <f>'6) Year 1 Budget'!E138</f>
        <v>0</v>
      </c>
      <c r="F138" s="59">
        <f>E$138*(1+F$117)</f>
        <v>0</v>
      </c>
      <c r="G138" s="59">
        <f t="shared" ref="G138:I138" si="26">F$138*(1+G$117)</f>
        <v>0</v>
      </c>
      <c r="H138" s="59">
        <f t="shared" si="26"/>
        <v>0</v>
      </c>
      <c r="I138" s="59">
        <f t="shared" si="26"/>
        <v>0</v>
      </c>
      <c r="J138" s="98"/>
      <c r="K138" s="9"/>
    </row>
    <row r="139" spans="2:11" x14ac:dyDescent="0.25">
      <c r="B139" s="29" t="str">
        <f>'6) Year 1 Budget'!B139</f>
        <v>Education Software</v>
      </c>
      <c r="C139" s="59">
        <v>0</v>
      </c>
      <c r="E139" s="75">
        <f>'6) Year 1 Budget'!E139</f>
        <v>0</v>
      </c>
      <c r="F139" s="59">
        <f t="shared" ref="F139:I139" si="27">E$138*(1+F$117)</f>
        <v>0</v>
      </c>
      <c r="G139" s="59">
        <f t="shared" si="27"/>
        <v>0</v>
      </c>
      <c r="H139" s="59">
        <f t="shared" si="27"/>
        <v>0</v>
      </c>
      <c r="I139" s="59">
        <f t="shared" si="27"/>
        <v>0</v>
      </c>
      <c r="J139" s="98"/>
      <c r="K139" s="9"/>
    </row>
    <row r="140" spans="2:11" x14ac:dyDescent="0.25">
      <c r="B140" s="29" t="str">
        <f>'6) Year 1 Budget'!B140</f>
        <v>Student Supplies</v>
      </c>
      <c r="C140" s="59">
        <v>0</v>
      </c>
      <c r="E140" s="75">
        <f>'6) Year 1 Budget'!E140</f>
        <v>0</v>
      </c>
      <c r="F140" s="59">
        <f t="shared" ref="F140:I140" si="28">E$138*(1+F$117)</f>
        <v>0</v>
      </c>
      <c r="G140" s="59">
        <f t="shared" si="28"/>
        <v>0</v>
      </c>
      <c r="H140" s="59">
        <f t="shared" si="28"/>
        <v>0</v>
      </c>
      <c r="I140" s="59">
        <f t="shared" si="28"/>
        <v>0</v>
      </c>
      <c r="J140" s="98"/>
      <c r="K140" s="9"/>
    </row>
    <row r="141" spans="2:11" x14ac:dyDescent="0.25">
      <c r="B141" s="29" t="str">
        <f>'6) Year 1 Budget'!B141</f>
        <v>Faculty Supplies</v>
      </c>
      <c r="C141" s="59">
        <v>0</v>
      </c>
      <c r="E141" s="75">
        <f>'6) Year 1 Budget'!E141</f>
        <v>0</v>
      </c>
      <c r="F141" s="59">
        <f t="shared" ref="F141:I141" si="29">E$138*(1+F$117)</f>
        <v>0</v>
      </c>
      <c r="G141" s="59">
        <f t="shared" si="29"/>
        <v>0</v>
      </c>
      <c r="H141" s="59">
        <f t="shared" si="29"/>
        <v>0</v>
      </c>
      <c r="I141" s="59">
        <f t="shared" si="29"/>
        <v>0</v>
      </c>
      <c r="J141" s="98"/>
      <c r="K141" s="9"/>
    </row>
    <row r="142" spans="2:11" x14ac:dyDescent="0.25">
      <c r="B142" s="29" t="str">
        <f>'6) Year 1 Budget'!B142</f>
        <v>Library Books</v>
      </c>
      <c r="C142" s="59">
        <v>0</v>
      </c>
      <c r="E142" s="75">
        <f>'6) Year 1 Budget'!E142</f>
        <v>0</v>
      </c>
      <c r="F142" s="59">
        <f t="shared" ref="F142:I142" si="30">E$138*(1+F$117)</f>
        <v>0</v>
      </c>
      <c r="G142" s="59">
        <f t="shared" si="30"/>
        <v>0</v>
      </c>
      <c r="H142" s="59">
        <f t="shared" si="30"/>
        <v>0</v>
      </c>
      <c r="I142" s="59">
        <f t="shared" si="30"/>
        <v>0</v>
      </c>
      <c r="J142" s="98"/>
      <c r="K142" s="9"/>
    </row>
    <row r="143" spans="2:11" x14ac:dyDescent="0.25">
      <c r="B143" s="29" t="str">
        <f>'6) Year 1 Budget'!B143</f>
        <v>Testing &amp; Evaluation</v>
      </c>
      <c r="C143" s="59">
        <v>0</v>
      </c>
      <c r="E143" s="75">
        <f>'6) Year 1 Budget'!E143</f>
        <v>0</v>
      </c>
      <c r="F143" s="59">
        <f t="shared" ref="F143:I143" si="31">E$138*(1+F$117)</f>
        <v>0</v>
      </c>
      <c r="G143" s="59">
        <f t="shared" si="31"/>
        <v>0</v>
      </c>
      <c r="H143" s="59">
        <f t="shared" si="31"/>
        <v>0</v>
      </c>
      <c r="I143" s="59">
        <f t="shared" si="31"/>
        <v>0</v>
      </c>
      <c r="J143" s="98"/>
      <c r="K143" s="9"/>
    </row>
    <row r="144" spans="2:11" x14ac:dyDescent="0.25">
      <c r="B144" s="29" t="str">
        <f>'6) Year 1 Budget'!B144</f>
        <v>Student Laptops</v>
      </c>
      <c r="C144" s="59">
        <v>0</v>
      </c>
      <c r="E144" s="75">
        <f>'6) Year 1 Budget'!E144</f>
        <v>0</v>
      </c>
      <c r="F144" s="59">
        <f t="shared" ref="F144:I144" si="32">E$138*(1+F$117)</f>
        <v>0</v>
      </c>
      <c r="G144" s="59">
        <f t="shared" si="32"/>
        <v>0</v>
      </c>
      <c r="H144" s="59">
        <f t="shared" si="32"/>
        <v>0</v>
      </c>
      <c r="I144" s="59">
        <f t="shared" si="32"/>
        <v>0</v>
      </c>
      <c r="J144" s="154"/>
      <c r="K144" s="9"/>
    </row>
    <row r="145" spans="2:11" x14ac:dyDescent="0.25">
      <c r="B145" s="29" t="str">
        <f>'6) Year 1 Budget'!B145</f>
        <v>Faculty Laptops</v>
      </c>
      <c r="C145" s="59">
        <v>0</v>
      </c>
      <c r="E145" s="75">
        <f>'6) Year 1 Budget'!E145</f>
        <v>0</v>
      </c>
      <c r="F145" s="59">
        <f t="shared" ref="F145:I145" si="33">E$138*(1+F$117)</f>
        <v>0</v>
      </c>
      <c r="G145" s="59">
        <f t="shared" si="33"/>
        <v>0</v>
      </c>
      <c r="H145" s="59">
        <f t="shared" si="33"/>
        <v>0</v>
      </c>
      <c r="I145" s="59">
        <f t="shared" si="33"/>
        <v>0</v>
      </c>
      <c r="J145" s="98"/>
      <c r="K145" s="9"/>
    </row>
    <row r="146" spans="2:11" x14ac:dyDescent="0.25">
      <c r="B146" s="29" t="str">
        <f>'6) Year 1 Budget'!B146</f>
        <v>Office Supplies</v>
      </c>
      <c r="C146" s="59">
        <v>0</v>
      </c>
      <c r="E146" s="75">
        <f>'6) Year 1 Budget'!E146</f>
        <v>0</v>
      </c>
      <c r="F146" s="59">
        <f t="shared" ref="F146:I146" si="34">E$138*(1+F$117)</f>
        <v>0</v>
      </c>
      <c r="G146" s="59">
        <f t="shared" si="34"/>
        <v>0</v>
      </c>
      <c r="H146" s="59">
        <f t="shared" si="34"/>
        <v>0</v>
      </c>
      <c r="I146" s="59">
        <f t="shared" si="34"/>
        <v>0</v>
      </c>
      <c r="J146" s="98"/>
      <c r="K146" s="9"/>
    </row>
    <row r="147" spans="2:11" x14ac:dyDescent="0.25">
      <c r="B147" s="29" t="str">
        <f>'6) Year 1 Budget'!B147</f>
        <v>Printing Paper</v>
      </c>
      <c r="C147" s="59">
        <v>0</v>
      </c>
      <c r="E147" s="75">
        <f>'6) Year 1 Budget'!E147</f>
        <v>0</v>
      </c>
      <c r="F147" s="59">
        <f t="shared" ref="F147:I147" si="35">E$138*(1+F$117)</f>
        <v>0</v>
      </c>
      <c r="G147" s="59">
        <f t="shared" si="35"/>
        <v>0</v>
      </c>
      <c r="H147" s="59">
        <f t="shared" si="35"/>
        <v>0</v>
      </c>
      <c r="I147" s="59">
        <f t="shared" si="35"/>
        <v>0</v>
      </c>
      <c r="J147" s="98"/>
      <c r="K147" s="9"/>
    </row>
    <row r="148" spans="2:11" x14ac:dyDescent="0.25">
      <c r="B148" s="29" t="str">
        <f>'6) Year 1 Budget'!B148</f>
        <v>Marketing Materials</v>
      </c>
      <c r="C148" s="59">
        <v>0</v>
      </c>
      <c r="E148" s="75">
        <f>'6) Year 1 Budget'!E148</f>
        <v>0</v>
      </c>
      <c r="F148" s="59">
        <f t="shared" ref="F148:I148" si="36">E$138*(1+F$117)</f>
        <v>0</v>
      </c>
      <c r="G148" s="59">
        <f t="shared" si="36"/>
        <v>0</v>
      </c>
      <c r="H148" s="59">
        <f t="shared" si="36"/>
        <v>0</v>
      </c>
      <c r="I148" s="59">
        <f t="shared" si="36"/>
        <v>0</v>
      </c>
      <c r="J148" s="98"/>
      <c r="K148" s="9"/>
    </row>
    <row r="149" spans="2:11" x14ac:dyDescent="0.25">
      <c r="B149" s="29" t="str">
        <f>'6) Year 1 Budget'!B149</f>
        <v>Student Uniforms</v>
      </c>
      <c r="C149" s="59">
        <v>0</v>
      </c>
      <c r="E149" s="75">
        <f>'6) Year 1 Budget'!E149</f>
        <v>0</v>
      </c>
      <c r="F149" s="59">
        <f t="shared" ref="F149:I149" si="37">E$138*(1+F$117)</f>
        <v>0</v>
      </c>
      <c r="G149" s="59">
        <f t="shared" si="37"/>
        <v>0</v>
      </c>
      <c r="H149" s="59">
        <f t="shared" si="37"/>
        <v>0</v>
      </c>
      <c r="I149" s="59">
        <f t="shared" si="37"/>
        <v>0</v>
      </c>
      <c r="J149" s="98"/>
      <c r="K149" s="9"/>
    </row>
    <row r="150" spans="2:11" x14ac:dyDescent="0.25">
      <c r="B150" s="29" t="str">
        <f>'6) Year 1 Budget'!B150</f>
        <v>Gifts &amp; Awards - Students</v>
      </c>
      <c r="C150" s="59">
        <v>0</v>
      </c>
      <c r="E150" s="75">
        <f>'6) Year 1 Budget'!E150</f>
        <v>0</v>
      </c>
      <c r="F150" s="59">
        <f t="shared" ref="F150:I150" si="38">E$138*(1+F$117)</f>
        <v>0</v>
      </c>
      <c r="G150" s="59">
        <f t="shared" si="38"/>
        <v>0</v>
      </c>
      <c r="H150" s="59">
        <f t="shared" si="38"/>
        <v>0</v>
      </c>
      <c r="I150" s="59">
        <f t="shared" si="38"/>
        <v>0</v>
      </c>
      <c r="J150" s="98"/>
      <c r="K150" s="9"/>
    </row>
    <row r="151" spans="2:11" x14ac:dyDescent="0.25">
      <c r="B151" s="29" t="str">
        <f>'6) Year 1 Budget'!B151</f>
        <v>Gifts &amp; Awards - Teachers and Staff</v>
      </c>
      <c r="C151" s="59">
        <v>0</v>
      </c>
      <c r="E151" s="75">
        <f>'6) Year 1 Budget'!E151</f>
        <v>0</v>
      </c>
      <c r="F151" s="59">
        <f t="shared" ref="F151:I151" si="39">E$138*(1+F$117)</f>
        <v>0</v>
      </c>
      <c r="G151" s="59">
        <f t="shared" si="39"/>
        <v>0</v>
      </c>
      <c r="H151" s="59">
        <f t="shared" si="39"/>
        <v>0</v>
      </c>
      <c r="I151" s="59">
        <f t="shared" si="39"/>
        <v>0</v>
      </c>
      <c r="J151" s="98"/>
      <c r="K151" s="9"/>
    </row>
    <row r="152" spans="2:11" x14ac:dyDescent="0.25">
      <c r="B152" s="29" t="str">
        <f>'6) Year 1 Budget'!B152</f>
        <v>Health Supplies</v>
      </c>
      <c r="C152" s="59">
        <v>0</v>
      </c>
      <c r="E152" s="75">
        <f>'6) Year 1 Budget'!E152</f>
        <v>0</v>
      </c>
      <c r="F152" s="59">
        <f t="shared" ref="F152:I152" si="40">E$138*(1+F$117)</f>
        <v>0</v>
      </c>
      <c r="G152" s="59">
        <f t="shared" si="40"/>
        <v>0</v>
      </c>
      <c r="H152" s="59">
        <f t="shared" si="40"/>
        <v>0</v>
      </c>
      <c r="I152" s="59">
        <f t="shared" si="40"/>
        <v>0</v>
      </c>
      <c r="J152" s="98"/>
      <c r="K152" s="9"/>
    </row>
    <row r="153" spans="2:11" ht="15.75" thickBot="1" x14ac:dyDescent="0.3">
      <c r="B153" s="126"/>
      <c r="C153" s="127"/>
      <c r="D153" s="127"/>
      <c r="E153" s="128"/>
      <c r="F153" s="128"/>
      <c r="G153" s="128"/>
      <c r="H153" s="128"/>
      <c r="I153" s="128"/>
      <c r="J153" s="128"/>
      <c r="K153" s="19"/>
    </row>
    <row r="154" spans="2:11" x14ac:dyDescent="0.25">
      <c r="B154" s="25" t="s">
        <v>180</v>
      </c>
      <c r="C154" s="36"/>
      <c r="D154" s="36"/>
      <c r="E154" s="49"/>
      <c r="F154" s="49"/>
      <c r="G154" s="49"/>
      <c r="H154" s="49"/>
      <c r="I154" s="49"/>
      <c r="J154" s="49"/>
      <c r="K154" s="9"/>
    </row>
    <row r="155" spans="2:11" x14ac:dyDescent="0.25">
      <c r="B155" s="29" t="str">
        <f>'6) Year 1 Budget'!B155</f>
        <v>Rent</v>
      </c>
      <c r="C155" s="59">
        <v>0</v>
      </c>
      <c r="E155" s="75">
        <f>'6) Year 1 Budget'!E155</f>
        <v>0</v>
      </c>
      <c r="F155" s="59">
        <f>$E155*(1+F$117)</f>
        <v>0</v>
      </c>
      <c r="G155" s="59">
        <f t="shared" ref="G155:I169" si="41">$E155*(1+G$117)</f>
        <v>0</v>
      </c>
      <c r="H155" s="59">
        <f t="shared" si="41"/>
        <v>0</v>
      </c>
      <c r="I155" s="59">
        <f t="shared" si="41"/>
        <v>0</v>
      </c>
      <c r="J155" s="98"/>
      <c r="K155" s="9"/>
    </row>
    <row r="156" spans="2:11" x14ac:dyDescent="0.25">
      <c r="B156" s="29" t="str">
        <f>'6) Year 1 Budget'!B156</f>
        <v>Utilities</v>
      </c>
      <c r="C156" s="59">
        <v>0</v>
      </c>
      <c r="E156" s="75">
        <f>'6) Year 1 Budget'!E156</f>
        <v>0</v>
      </c>
      <c r="F156" s="59">
        <f t="shared" ref="F156:F169" si="42">$E156*(1+F$117)</f>
        <v>0</v>
      </c>
      <c r="G156" s="59">
        <f t="shared" si="41"/>
        <v>0</v>
      </c>
      <c r="H156" s="59">
        <f t="shared" si="41"/>
        <v>0</v>
      </c>
      <c r="I156" s="59">
        <f t="shared" si="41"/>
        <v>0</v>
      </c>
      <c r="J156" s="98"/>
      <c r="K156" s="9"/>
    </row>
    <row r="157" spans="2:11" x14ac:dyDescent="0.25">
      <c r="B157" s="29" t="str">
        <f>'6) Year 1 Budget'!B157</f>
        <v xml:space="preserve">Custodial </v>
      </c>
      <c r="C157" s="59">
        <v>0</v>
      </c>
      <c r="E157" s="75">
        <f>'6) Year 1 Budget'!E157</f>
        <v>0</v>
      </c>
      <c r="F157" s="59">
        <f t="shared" si="42"/>
        <v>0</v>
      </c>
      <c r="G157" s="59">
        <f t="shared" si="41"/>
        <v>0</v>
      </c>
      <c r="H157" s="59">
        <f t="shared" si="41"/>
        <v>0</v>
      </c>
      <c r="I157" s="59">
        <f t="shared" si="41"/>
        <v>0</v>
      </c>
      <c r="J157" s="98"/>
      <c r="K157" s="9"/>
    </row>
    <row r="158" spans="2:11" x14ac:dyDescent="0.25">
      <c r="B158" s="29" t="str">
        <f>'6) Year 1 Budget'!B158</f>
        <v>Waste</v>
      </c>
      <c r="C158" s="59">
        <v>0</v>
      </c>
      <c r="E158" s="75">
        <f>'6) Year 1 Budget'!E158</f>
        <v>0</v>
      </c>
      <c r="F158" s="59">
        <f t="shared" si="42"/>
        <v>0</v>
      </c>
      <c r="G158" s="59">
        <f t="shared" si="41"/>
        <v>0</v>
      </c>
      <c r="H158" s="59">
        <f t="shared" si="41"/>
        <v>0</v>
      </c>
      <c r="I158" s="59">
        <f t="shared" si="41"/>
        <v>0</v>
      </c>
      <c r="J158" s="98"/>
      <c r="K158" s="9"/>
    </row>
    <row r="159" spans="2:11" x14ac:dyDescent="0.25">
      <c r="B159" s="29" t="str">
        <f>'6) Year 1 Budget'!B159</f>
        <v>Faculty Furniture</v>
      </c>
      <c r="C159" s="59">
        <v>0</v>
      </c>
      <c r="E159" s="75">
        <f>'6) Year 1 Budget'!E159</f>
        <v>0</v>
      </c>
      <c r="F159" s="59">
        <f t="shared" si="42"/>
        <v>0</v>
      </c>
      <c r="G159" s="59">
        <f t="shared" si="41"/>
        <v>0</v>
      </c>
      <c r="H159" s="59">
        <f t="shared" si="41"/>
        <v>0</v>
      </c>
      <c r="I159" s="59">
        <f t="shared" si="41"/>
        <v>0</v>
      </c>
      <c r="J159" s="98"/>
      <c r="K159" s="9"/>
    </row>
    <row r="160" spans="2:11" x14ac:dyDescent="0.25">
      <c r="B160" s="29" t="str">
        <f>'6) Year 1 Budget'!B160</f>
        <v>Student Furniture</v>
      </c>
      <c r="C160" s="59">
        <v>0</v>
      </c>
      <c r="E160" s="75">
        <f>'6) Year 1 Budget'!E160</f>
        <v>0</v>
      </c>
      <c r="F160" s="59">
        <f t="shared" si="42"/>
        <v>0</v>
      </c>
      <c r="G160" s="59">
        <f t="shared" si="41"/>
        <v>0</v>
      </c>
      <c r="H160" s="59">
        <f t="shared" si="41"/>
        <v>0</v>
      </c>
      <c r="I160" s="59">
        <f t="shared" si="41"/>
        <v>0</v>
      </c>
      <c r="J160" s="98"/>
      <c r="K160" s="9"/>
    </row>
    <row r="161" spans="2:11" x14ac:dyDescent="0.25">
      <c r="B161" s="29" t="str">
        <f>'6) Year 1 Budget'!B161</f>
        <v>Internet/Network Equipment</v>
      </c>
      <c r="C161" s="59">
        <v>0</v>
      </c>
      <c r="E161" s="75">
        <f>'6) Year 1 Budget'!E161</f>
        <v>0</v>
      </c>
      <c r="F161" s="59">
        <f t="shared" si="42"/>
        <v>0</v>
      </c>
      <c r="G161" s="59">
        <f t="shared" si="41"/>
        <v>0</v>
      </c>
      <c r="H161" s="59">
        <f t="shared" si="41"/>
        <v>0</v>
      </c>
      <c r="I161" s="59">
        <f t="shared" si="41"/>
        <v>0</v>
      </c>
      <c r="J161" s="98"/>
      <c r="K161" s="9"/>
    </row>
    <row r="162" spans="2:11" x14ac:dyDescent="0.25">
      <c r="B162" s="29" t="str">
        <f>'6) Year 1 Budget'!B162</f>
        <v>Other Equipment</v>
      </c>
      <c r="C162" s="59">
        <v>0</v>
      </c>
      <c r="E162" s="75">
        <f>'6) Year 1 Budget'!E162</f>
        <v>0</v>
      </c>
      <c r="F162" s="59">
        <f t="shared" si="42"/>
        <v>0</v>
      </c>
      <c r="G162" s="59">
        <f t="shared" si="41"/>
        <v>0</v>
      </c>
      <c r="H162" s="59">
        <f t="shared" si="41"/>
        <v>0</v>
      </c>
      <c r="I162" s="59">
        <f t="shared" si="41"/>
        <v>0</v>
      </c>
      <c r="J162" s="98"/>
      <c r="K162" s="9"/>
    </row>
    <row r="163" spans="2:11" x14ac:dyDescent="0.25">
      <c r="B163" s="29" t="str">
        <f>'6) Year 1 Budget'!B163</f>
        <v>Building Decorum</v>
      </c>
      <c r="C163" s="59">
        <v>0</v>
      </c>
      <c r="E163" s="75">
        <f>'6) Year 1 Budget'!E163</f>
        <v>0</v>
      </c>
      <c r="F163" s="59">
        <f t="shared" si="42"/>
        <v>0</v>
      </c>
      <c r="G163" s="59">
        <f t="shared" si="41"/>
        <v>0</v>
      </c>
      <c r="H163" s="59">
        <f t="shared" si="41"/>
        <v>0</v>
      </c>
      <c r="I163" s="59">
        <f t="shared" si="41"/>
        <v>0</v>
      </c>
      <c r="J163" s="98"/>
      <c r="K163" s="9"/>
    </row>
    <row r="164" spans="2:11" x14ac:dyDescent="0.25">
      <c r="B164" s="29" t="str">
        <f>'6) Year 1 Budget'!B164</f>
        <v>Tenant Improvements</v>
      </c>
      <c r="C164" s="59">
        <v>0</v>
      </c>
      <c r="E164" s="75">
        <f>'6) Year 1 Budget'!E164</f>
        <v>0</v>
      </c>
      <c r="F164" s="59">
        <f t="shared" si="42"/>
        <v>0</v>
      </c>
      <c r="G164" s="59">
        <f t="shared" si="41"/>
        <v>0</v>
      </c>
      <c r="H164" s="59">
        <f t="shared" si="41"/>
        <v>0</v>
      </c>
      <c r="I164" s="59">
        <f t="shared" si="41"/>
        <v>0</v>
      </c>
      <c r="J164" s="98"/>
      <c r="K164" s="9"/>
    </row>
    <row r="165" spans="2:11" x14ac:dyDescent="0.25">
      <c r="B165" s="29" t="str">
        <f>'6) Year 1 Budget'!B165</f>
        <v>Other</v>
      </c>
      <c r="C165" s="59">
        <v>0</v>
      </c>
      <c r="E165" s="75">
        <f>'6) Year 1 Budget'!E165</f>
        <v>0</v>
      </c>
      <c r="F165" s="59">
        <f t="shared" si="42"/>
        <v>0</v>
      </c>
      <c r="G165" s="59">
        <f t="shared" si="41"/>
        <v>0</v>
      </c>
      <c r="H165" s="59">
        <f t="shared" si="41"/>
        <v>0</v>
      </c>
      <c r="I165" s="59">
        <f t="shared" si="41"/>
        <v>0</v>
      </c>
      <c r="J165" s="98"/>
      <c r="K165" s="9"/>
    </row>
    <row r="166" spans="2:11" x14ac:dyDescent="0.25">
      <c r="B166" s="29" t="str">
        <f>'6) Year 1 Budget'!B166</f>
        <v>Other</v>
      </c>
      <c r="C166" s="59">
        <v>0</v>
      </c>
      <c r="E166" s="75">
        <f>'6) Year 1 Budget'!E166</f>
        <v>0</v>
      </c>
      <c r="F166" s="59">
        <f t="shared" si="42"/>
        <v>0</v>
      </c>
      <c r="G166" s="59">
        <f t="shared" si="41"/>
        <v>0</v>
      </c>
      <c r="H166" s="59">
        <f t="shared" si="41"/>
        <v>0</v>
      </c>
      <c r="I166" s="59">
        <f t="shared" si="41"/>
        <v>0</v>
      </c>
      <c r="J166" s="98"/>
      <c r="K166" s="9"/>
    </row>
    <row r="167" spans="2:11" x14ac:dyDescent="0.25">
      <c r="B167" s="29" t="str">
        <f>'6) Year 1 Budget'!B167</f>
        <v>Other</v>
      </c>
      <c r="C167" s="59">
        <v>0</v>
      </c>
      <c r="E167" s="75">
        <f>'6) Year 1 Budget'!E167</f>
        <v>0</v>
      </c>
      <c r="F167" s="59">
        <f t="shared" si="42"/>
        <v>0</v>
      </c>
      <c r="G167" s="59">
        <f t="shared" si="41"/>
        <v>0</v>
      </c>
      <c r="H167" s="59">
        <f t="shared" si="41"/>
        <v>0</v>
      </c>
      <c r="I167" s="59">
        <f t="shared" si="41"/>
        <v>0</v>
      </c>
      <c r="J167" s="98"/>
      <c r="K167" s="9"/>
    </row>
    <row r="168" spans="2:11" x14ac:dyDescent="0.25">
      <c r="B168" s="29" t="str">
        <f>'6) Year 1 Budget'!B168</f>
        <v>Other</v>
      </c>
      <c r="C168" s="59">
        <v>0</v>
      </c>
      <c r="E168" s="75">
        <f>'6) Year 1 Budget'!E168</f>
        <v>0</v>
      </c>
      <c r="F168" s="59">
        <f t="shared" si="42"/>
        <v>0</v>
      </c>
      <c r="G168" s="59">
        <f t="shared" si="41"/>
        <v>0</v>
      </c>
      <c r="H168" s="59">
        <f t="shared" si="41"/>
        <v>0</v>
      </c>
      <c r="I168" s="59">
        <f t="shared" si="41"/>
        <v>0</v>
      </c>
      <c r="J168" s="98"/>
      <c r="K168" s="9"/>
    </row>
    <row r="169" spans="2:11" x14ac:dyDescent="0.25">
      <c r="B169" s="29" t="str">
        <f>'6) Year 1 Budget'!B169</f>
        <v>Other</v>
      </c>
      <c r="C169" s="59">
        <v>0</v>
      </c>
      <c r="E169" s="75">
        <f>'6) Year 1 Budget'!E169</f>
        <v>0</v>
      </c>
      <c r="F169" s="59">
        <f t="shared" si="42"/>
        <v>0</v>
      </c>
      <c r="G169" s="59">
        <f t="shared" si="41"/>
        <v>0</v>
      </c>
      <c r="H169" s="59">
        <f t="shared" si="41"/>
        <v>0</v>
      </c>
      <c r="I169" s="59">
        <f t="shared" si="41"/>
        <v>0</v>
      </c>
      <c r="J169" s="98"/>
      <c r="K169" s="9"/>
    </row>
    <row r="170" spans="2:11" x14ac:dyDescent="0.25">
      <c r="B170" s="25"/>
      <c r="C170" s="36"/>
      <c r="D170" s="36"/>
      <c r="E170" s="49"/>
      <c r="F170" s="49"/>
      <c r="G170" s="49"/>
      <c r="H170" s="49"/>
      <c r="I170" s="49"/>
      <c r="J170" s="49"/>
      <c r="K170" s="9"/>
    </row>
    <row r="171" spans="2:11" x14ac:dyDescent="0.25">
      <c r="B171" s="25" t="s">
        <v>191</v>
      </c>
      <c r="C171" s="36"/>
      <c r="D171" s="36"/>
      <c r="E171" s="49"/>
      <c r="F171" s="49"/>
      <c r="G171" s="49"/>
      <c r="H171" s="49"/>
      <c r="I171" s="49"/>
      <c r="J171" s="49"/>
      <c r="K171" s="9"/>
    </row>
    <row r="172" spans="2:11" x14ac:dyDescent="0.25">
      <c r="B172" s="29" t="str">
        <f>'6) Year 1 Budget'!B172</f>
        <v>Staff Recruitment</v>
      </c>
      <c r="C172" s="59">
        <v>0</v>
      </c>
      <c r="E172" s="75">
        <f>'6) Year 1 Budget'!E172</f>
        <v>0</v>
      </c>
      <c r="F172" s="60">
        <f>$E172*(1+F$117)</f>
        <v>0</v>
      </c>
      <c r="G172" s="60">
        <f t="shared" ref="G172:I176" si="43">$E172*(1+G$117)</f>
        <v>0</v>
      </c>
      <c r="H172" s="60">
        <f t="shared" si="43"/>
        <v>0</v>
      </c>
      <c r="I172" s="60">
        <f t="shared" si="43"/>
        <v>0</v>
      </c>
      <c r="J172" s="98"/>
      <c r="K172" s="9"/>
    </row>
    <row r="173" spans="2:11" x14ac:dyDescent="0.25">
      <c r="B173" s="29" t="str">
        <f>'6) Year 1 Budget'!B173</f>
        <v>Student Recruitment &amp; Community Engagement</v>
      </c>
      <c r="C173" s="59">
        <v>0</v>
      </c>
      <c r="E173" s="75">
        <f>'6) Year 1 Budget'!E173</f>
        <v>0</v>
      </c>
      <c r="F173" s="60">
        <f t="shared" ref="F173:F176" si="44">$E173*(1+F$117)</f>
        <v>0</v>
      </c>
      <c r="G173" s="60">
        <f t="shared" si="43"/>
        <v>0</v>
      </c>
      <c r="H173" s="60">
        <f t="shared" si="43"/>
        <v>0</v>
      </c>
      <c r="I173" s="60">
        <f t="shared" si="43"/>
        <v>0</v>
      </c>
      <c r="J173" s="98"/>
      <c r="K173" s="9"/>
    </row>
    <row r="174" spans="2:11" x14ac:dyDescent="0.25">
      <c r="B174" s="29" t="str">
        <f>'6) Year 1 Budget'!B174</f>
        <v>Parent &amp; Staff Meetings</v>
      </c>
      <c r="C174" s="59">
        <v>0</v>
      </c>
      <c r="E174" s="75">
        <f>'6) Year 1 Budget'!E174</f>
        <v>0</v>
      </c>
      <c r="F174" s="60">
        <f t="shared" si="44"/>
        <v>0</v>
      </c>
      <c r="G174" s="60">
        <f t="shared" si="43"/>
        <v>0</v>
      </c>
      <c r="H174" s="60">
        <f t="shared" si="43"/>
        <v>0</v>
      </c>
      <c r="I174" s="60">
        <f t="shared" si="43"/>
        <v>0</v>
      </c>
      <c r="J174" s="98"/>
      <c r="K174" s="9"/>
    </row>
    <row r="175" spans="2:11" x14ac:dyDescent="0.25">
      <c r="B175" s="29" t="str">
        <f>'6) Year 1 Budget'!B175</f>
        <v>Authorizer Fee</v>
      </c>
      <c r="C175" s="59">
        <v>0</v>
      </c>
      <c r="E175" s="75">
        <f>'6) Year 1 Budget'!E175</f>
        <v>0</v>
      </c>
      <c r="F175" s="60">
        <f t="shared" si="44"/>
        <v>0</v>
      </c>
      <c r="G175" s="60">
        <f t="shared" si="43"/>
        <v>0</v>
      </c>
      <c r="H175" s="60">
        <f t="shared" si="43"/>
        <v>0</v>
      </c>
      <c r="I175" s="60">
        <f t="shared" si="43"/>
        <v>0</v>
      </c>
      <c r="J175" s="98"/>
      <c r="K175" s="9"/>
    </row>
    <row r="176" spans="2:11" x14ac:dyDescent="0.25">
      <c r="B176" s="29" t="str">
        <f>'6) Year 1 Budget'!B176</f>
        <v>Other</v>
      </c>
      <c r="C176" s="59">
        <v>0</v>
      </c>
      <c r="E176" s="75">
        <f>'6) Year 1 Budget'!E176</f>
        <v>0</v>
      </c>
      <c r="F176" s="60">
        <f t="shared" si="44"/>
        <v>0</v>
      </c>
      <c r="G176" s="60">
        <f t="shared" si="43"/>
        <v>0</v>
      </c>
      <c r="H176" s="60">
        <f t="shared" si="43"/>
        <v>0</v>
      </c>
      <c r="I176" s="60">
        <f t="shared" si="43"/>
        <v>0</v>
      </c>
      <c r="J176" s="98"/>
      <c r="K176" s="9"/>
    </row>
    <row r="177" spans="2:11" x14ac:dyDescent="0.25">
      <c r="B177" s="25"/>
      <c r="C177" s="36"/>
      <c r="D177" s="36"/>
      <c r="E177" s="49"/>
      <c r="F177" s="49"/>
      <c r="G177" s="49"/>
      <c r="H177" s="49"/>
      <c r="I177" s="49"/>
      <c r="J177" s="49"/>
      <c r="K177" s="9"/>
    </row>
    <row r="178" spans="2:11" x14ac:dyDescent="0.25">
      <c r="B178" s="25" t="s">
        <v>196</v>
      </c>
      <c r="C178" s="36"/>
      <c r="D178" s="36"/>
      <c r="E178" s="49"/>
      <c r="F178" s="49"/>
      <c r="G178" s="49"/>
      <c r="H178" s="49"/>
      <c r="I178" s="49"/>
      <c r="J178" s="49"/>
      <c r="K178" s="9"/>
    </row>
    <row r="179" spans="2:11" x14ac:dyDescent="0.25">
      <c r="B179" s="29" t="str">
        <f>'6) Year 1 Budget'!B179</f>
        <v>Other</v>
      </c>
      <c r="C179" s="59">
        <v>0</v>
      </c>
      <c r="E179" s="75">
        <f>'6) Year 1 Budget'!E179</f>
        <v>0</v>
      </c>
      <c r="F179" s="60">
        <v>0</v>
      </c>
      <c r="G179" s="60">
        <v>0</v>
      </c>
      <c r="H179" s="60">
        <v>0</v>
      </c>
      <c r="I179" s="60">
        <v>0</v>
      </c>
      <c r="J179" s="98"/>
      <c r="K179" s="9"/>
    </row>
    <row r="180" spans="2:11" x14ac:dyDescent="0.25">
      <c r="B180" s="29" t="str">
        <f>'6) Year 1 Budget'!B180</f>
        <v>Other</v>
      </c>
      <c r="C180" s="59">
        <v>0</v>
      </c>
      <c r="E180" s="75">
        <f>'6) Year 1 Budget'!E180</f>
        <v>0</v>
      </c>
      <c r="F180" s="60">
        <v>0</v>
      </c>
      <c r="G180" s="60">
        <v>0</v>
      </c>
      <c r="H180" s="60">
        <v>0</v>
      </c>
      <c r="I180" s="60">
        <v>0</v>
      </c>
      <c r="J180" s="98"/>
      <c r="K180" s="9"/>
    </row>
    <row r="181" spans="2:11" x14ac:dyDescent="0.25">
      <c r="B181" s="29" t="str">
        <f>'6) Year 1 Budget'!B181</f>
        <v>Other</v>
      </c>
      <c r="C181" s="59">
        <v>0</v>
      </c>
      <c r="E181" s="75">
        <f>'6) Year 1 Budget'!E181</f>
        <v>0</v>
      </c>
      <c r="F181" s="60">
        <v>0</v>
      </c>
      <c r="G181" s="60">
        <v>0</v>
      </c>
      <c r="H181" s="60">
        <v>0</v>
      </c>
      <c r="I181" s="60">
        <v>0</v>
      </c>
      <c r="J181" s="98"/>
      <c r="K181" s="9"/>
    </row>
    <row r="182" spans="2:11" x14ac:dyDescent="0.25">
      <c r="B182" s="29" t="str">
        <f>'6) Year 1 Budget'!B182</f>
        <v>Other</v>
      </c>
      <c r="C182" s="59">
        <v>0</v>
      </c>
      <c r="E182" s="75">
        <f>'6) Year 1 Budget'!E182</f>
        <v>0</v>
      </c>
      <c r="F182" s="60">
        <v>0</v>
      </c>
      <c r="G182" s="60">
        <v>0</v>
      </c>
      <c r="H182" s="60">
        <v>0</v>
      </c>
      <c r="I182" s="60">
        <v>0</v>
      </c>
      <c r="J182" s="98"/>
      <c r="K182" s="9"/>
    </row>
    <row r="183" spans="2:11" x14ac:dyDescent="0.25">
      <c r="B183" s="29" t="str">
        <f>'6) Year 1 Budget'!B183</f>
        <v>Other</v>
      </c>
      <c r="C183" s="59">
        <v>0</v>
      </c>
      <c r="E183" s="75">
        <f>'6) Year 1 Budget'!E183</f>
        <v>0</v>
      </c>
      <c r="F183" s="60">
        <v>0</v>
      </c>
      <c r="G183" s="60">
        <v>0</v>
      </c>
      <c r="H183" s="60">
        <v>0</v>
      </c>
      <c r="I183" s="60">
        <v>0</v>
      </c>
      <c r="J183" s="98"/>
      <c r="K183" s="9"/>
    </row>
    <row r="184" spans="2:11" x14ac:dyDescent="0.25">
      <c r="B184" s="25"/>
      <c r="C184" s="36"/>
      <c r="D184" s="36"/>
      <c r="E184" s="49"/>
      <c r="F184" s="49"/>
      <c r="G184" s="49"/>
      <c r="H184" s="49"/>
      <c r="I184" s="49"/>
      <c r="J184" s="49"/>
      <c r="K184" s="9"/>
    </row>
    <row r="185" spans="2:11" ht="15.75" thickBot="1" x14ac:dyDescent="0.3">
      <c r="B185" s="25" t="s">
        <v>197</v>
      </c>
      <c r="C185" s="36"/>
      <c r="D185" s="36"/>
      <c r="E185" s="48">
        <f>SUM(E121:E135,E138:E152,E155:E169,E172:E176,E179:E183)</f>
        <v>0</v>
      </c>
      <c r="F185" s="48">
        <f t="shared" ref="F185:I185" si="45">SUM(F121:F135,F138:F152,F155:F169,F172:F176,F179:F183)</f>
        <v>0</v>
      </c>
      <c r="G185" s="48">
        <f t="shared" si="45"/>
        <v>0</v>
      </c>
      <c r="H185" s="48">
        <f t="shared" si="45"/>
        <v>0</v>
      </c>
      <c r="I185" s="48">
        <f t="shared" si="45"/>
        <v>0</v>
      </c>
      <c r="J185" s="49"/>
      <c r="K185" s="9"/>
    </row>
    <row r="186" spans="2:11" ht="15.75" thickTop="1" x14ac:dyDescent="0.25">
      <c r="B186" s="25"/>
      <c r="C186" s="36"/>
      <c r="D186" s="36"/>
      <c r="E186" s="49"/>
      <c r="F186" s="49"/>
      <c r="G186" s="49"/>
      <c r="H186" s="49"/>
      <c r="I186" s="49"/>
      <c r="J186" s="49"/>
      <c r="K186" s="9"/>
    </row>
    <row r="187" spans="2:11" ht="15.75" thickBot="1" x14ac:dyDescent="0.3">
      <c r="B187" s="25" t="s">
        <v>198</v>
      </c>
      <c r="C187" s="36"/>
      <c r="D187" s="36"/>
      <c r="E187" s="48">
        <f>E85+E110+E185</f>
        <v>0</v>
      </c>
      <c r="F187" s="48">
        <f t="shared" ref="F187:I187" si="46">F85+F110+F185</f>
        <v>0</v>
      </c>
      <c r="G187" s="48">
        <f t="shared" si="46"/>
        <v>0</v>
      </c>
      <c r="H187" s="48">
        <f t="shared" si="46"/>
        <v>0</v>
      </c>
      <c r="I187" s="48">
        <f t="shared" si="46"/>
        <v>0</v>
      </c>
      <c r="J187" s="49"/>
      <c r="K187" s="9"/>
    </row>
    <row r="188" spans="2:11" ht="16.5" thickTop="1" thickBot="1" x14ac:dyDescent="0.3">
      <c r="B188" s="17"/>
      <c r="C188" s="18"/>
      <c r="D188" s="18"/>
      <c r="E188" s="18"/>
      <c r="F188" s="18"/>
      <c r="G188" s="18"/>
      <c r="H188" s="18"/>
      <c r="I188" s="18"/>
      <c r="J188" s="18"/>
      <c r="K188" s="19"/>
    </row>
  </sheetData>
  <mergeCells count="7">
    <mergeCell ref="B8:K8"/>
    <mergeCell ref="B50:K50"/>
    <mergeCell ref="B88:K88"/>
    <mergeCell ref="B113:K113"/>
    <mergeCell ref="B3:K3"/>
    <mergeCell ref="B4:K4"/>
    <mergeCell ref="B5:K5"/>
  </mergeCells>
  <pageMargins left="0.7" right="0.7" top="0.75" bottom="0.75" header="0.3" footer="0.3"/>
  <pageSetup scale="64" fitToHeight="5" orientation="landscape" horizontalDpi="1200" verticalDpi="1200" r:id="rId1"/>
  <headerFooter>
    <oddFooter>&amp;L&amp;A&amp;RPage &amp;P of &amp;N</oddFooter>
  </headerFooter>
  <rowBreaks count="4" manualBreakCount="4">
    <brk id="49" max="10" man="1"/>
    <brk id="87" max="10" man="1"/>
    <brk id="112" max="10" man="1"/>
    <brk id="153"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pageSetUpPr fitToPage="1"/>
  </sheetPr>
  <dimension ref="B1:K37"/>
  <sheetViews>
    <sheetView showGridLines="0" topLeftCell="A3" zoomScale="90" zoomScaleNormal="90" workbookViewId="0">
      <selection activeCell="P6" sqref="P6"/>
    </sheetView>
  </sheetViews>
  <sheetFormatPr defaultColWidth="8.85546875" defaultRowHeight="15" x14ac:dyDescent="0.25"/>
  <cols>
    <col min="1" max="1" width="20.28515625" customWidth="1"/>
    <col min="3" max="3" width="27.7109375" customWidth="1"/>
    <col min="4" max="9" width="12.7109375" customWidth="1"/>
  </cols>
  <sheetData>
    <row r="1" spans="2:11" ht="15.75" thickBot="1" x14ac:dyDescent="0.3"/>
    <row r="2" spans="2:11" x14ac:dyDescent="0.25">
      <c r="B2" s="5"/>
      <c r="C2" s="6"/>
      <c r="D2" s="6"/>
      <c r="E2" s="6"/>
      <c r="F2" s="6"/>
      <c r="G2" s="6"/>
      <c r="H2" s="6"/>
      <c r="I2" s="6"/>
      <c r="J2" s="6"/>
      <c r="K2" s="7"/>
    </row>
    <row r="3" spans="2:11" x14ac:dyDescent="0.25">
      <c r="B3" s="257" t="str">
        <f>IF('1) Proposed School Information'!E12="","ENTER SCHOOL NAME ON PROPOSED SCHOOL INFO SHEET",'1) Proposed School Information'!E12)</f>
        <v>ENTER SCHOOL NAME ON PROPOSED SCHOOL INFO SHEET</v>
      </c>
      <c r="C3" s="243"/>
      <c r="D3" s="243"/>
      <c r="E3" s="243"/>
      <c r="F3" s="243"/>
      <c r="G3" s="243"/>
      <c r="H3" s="243"/>
      <c r="I3" s="243"/>
      <c r="J3" s="243"/>
      <c r="K3" s="258"/>
    </row>
    <row r="4" spans="2:11" x14ac:dyDescent="0.25">
      <c r="B4" s="257" t="s">
        <v>14</v>
      </c>
      <c r="C4" s="243"/>
      <c r="D4" s="243"/>
      <c r="E4" s="243"/>
      <c r="F4" s="243"/>
      <c r="G4" s="243"/>
      <c r="H4" s="243"/>
      <c r="I4" s="243"/>
      <c r="J4" s="243"/>
      <c r="K4" s="258"/>
    </row>
    <row r="5" spans="2:11" x14ac:dyDescent="0.25">
      <c r="B5" s="257" t="s">
        <v>276</v>
      </c>
      <c r="C5" s="243"/>
      <c r="D5" s="243"/>
      <c r="E5" s="243"/>
      <c r="F5" s="243"/>
      <c r="G5" s="243"/>
      <c r="H5" s="243"/>
      <c r="I5" s="243"/>
      <c r="J5" s="243"/>
      <c r="K5" s="258"/>
    </row>
    <row r="6" spans="2:11" x14ac:dyDescent="0.25">
      <c r="B6" s="8"/>
      <c r="K6" s="9"/>
    </row>
    <row r="7" spans="2:11" x14ac:dyDescent="0.25">
      <c r="B7" s="8"/>
      <c r="K7" s="9"/>
    </row>
    <row r="8" spans="2:11" x14ac:dyDescent="0.25">
      <c r="B8" s="253" t="s">
        <v>98</v>
      </c>
      <c r="C8" s="242"/>
      <c r="D8" s="242"/>
      <c r="E8" s="242"/>
      <c r="F8" s="242"/>
      <c r="G8" s="242"/>
      <c r="H8" s="242"/>
      <c r="I8" s="242"/>
      <c r="J8" s="242"/>
      <c r="K8" s="254"/>
    </row>
    <row r="9" spans="2:11" x14ac:dyDescent="0.25">
      <c r="B9" s="8"/>
      <c r="K9" s="9"/>
    </row>
    <row r="10" spans="2:11" x14ac:dyDescent="0.25">
      <c r="B10" s="29"/>
      <c r="C10" s="39"/>
      <c r="D10" s="76" t="s">
        <v>99</v>
      </c>
      <c r="E10" s="76" t="s">
        <v>54</v>
      </c>
      <c r="F10" s="76" t="s">
        <v>55</v>
      </c>
      <c r="G10" s="76" t="s">
        <v>56</v>
      </c>
      <c r="H10" s="76" t="s">
        <v>57</v>
      </c>
      <c r="I10" s="76" t="s">
        <v>58</v>
      </c>
      <c r="J10" s="66"/>
      <c r="K10" s="9"/>
    </row>
    <row r="11" spans="2:11" x14ac:dyDescent="0.25">
      <c r="B11" s="29"/>
      <c r="C11" s="39"/>
      <c r="D11" s="76" t="str">
        <f>IF(ISNA( '3) Pre-Opening Budget'!E11), "", '3) Pre-Opening Budget'!E11)</f>
        <v>2023-24</v>
      </c>
      <c r="E11" s="76" t="str">
        <f>IF('1) Proposed School Information'!E21="Select Year"," ",'1) Proposed School Information'!E21)</f>
        <v>2024-25</v>
      </c>
      <c r="F11" s="76" t="str">
        <f>IF(E11=" "," ",VLOOKUP(E11,Source!$A$8:$B$17,2,FALSE))</f>
        <v>2025-26</v>
      </c>
      <c r="G11" s="76" t="str">
        <f>IF(F11=" "," ",VLOOKUP(F11,Source!$A$8:$B$17,2,FALSE))</f>
        <v>2026-27</v>
      </c>
      <c r="H11" s="76" t="str">
        <f>IF(G11=" "," ",VLOOKUP(G11,Source!$A$8:$B$17,2,FALSE))</f>
        <v>2027-28</v>
      </c>
      <c r="I11" s="76" t="str">
        <f>IF(H11=" "," ",VLOOKUP(H11,Source!$A$8:$B$17,2,FALSE))</f>
        <v>2028-29</v>
      </c>
      <c r="J11" s="66"/>
      <c r="K11" s="9"/>
    </row>
    <row r="12" spans="2:11" x14ac:dyDescent="0.25">
      <c r="B12" s="29"/>
      <c r="C12" s="39"/>
      <c r="D12" s="66"/>
      <c r="E12" s="66"/>
      <c r="F12" s="66"/>
      <c r="G12" s="66"/>
      <c r="H12" s="66"/>
      <c r="I12" s="66"/>
      <c r="J12" s="66"/>
      <c r="K12" s="9"/>
    </row>
    <row r="13" spans="2:11" x14ac:dyDescent="0.25">
      <c r="B13" s="29"/>
      <c r="C13" s="80" t="s">
        <v>277</v>
      </c>
      <c r="D13" s="152">
        <v>0</v>
      </c>
      <c r="E13" s="112">
        <f>D32</f>
        <v>0</v>
      </c>
      <c r="F13" s="112">
        <f>E32</f>
        <v>0</v>
      </c>
      <c r="G13" s="112">
        <f>F32</f>
        <v>0</v>
      </c>
      <c r="H13" s="112">
        <f>G32</f>
        <v>0</v>
      </c>
      <c r="I13" s="112">
        <f>H32</f>
        <v>0</v>
      </c>
      <c r="K13" s="9"/>
    </row>
    <row r="14" spans="2:11" x14ac:dyDescent="0.25">
      <c r="B14" s="29"/>
      <c r="C14" s="80"/>
      <c r="D14" s="112"/>
      <c r="E14" s="112"/>
      <c r="F14" s="112"/>
      <c r="G14" s="112"/>
      <c r="H14" s="112"/>
      <c r="I14" s="112"/>
      <c r="K14" s="9"/>
    </row>
    <row r="15" spans="2:11" x14ac:dyDescent="0.25">
      <c r="B15" s="29"/>
      <c r="C15" t="s">
        <v>106</v>
      </c>
      <c r="D15" s="112">
        <v>0</v>
      </c>
      <c r="E15" s="112">
        <f>SUM('8) Year 2 through 5 Budget'!E18:E22)</f>
        <v>0</v>
      </c>
      <c r="F15" s="112">
        <f>SUM('8) Year 2 through 5 Budget'!F18:F22)</f>
        <v>0</v>
      </c>
      <c r="G15" s="112">
        <f>SUM('8) Year 2 through 5 Budget'!G18:G22)</f>
        <v>0</v>
      </c>
      <c r="H15" s="112">
        <f>SUM('8) Year 2 through 5 Budget'!H18:H22)</f>
        <v>0</v>
      </c>
      <c r="I15" s="112">
        <f>SUM('8) Year 2 through 5 Budget'!I18:I22)</f>
        <v>0</v>
      </c>
      <c r="K15" s="9"/>
    </row>
    <row r="16" spans="2:11" x14ac:dyDescent="0.25">
      <c r="B16" s="29"/>
      <c r="C16" t="s">
        <v>102</v>
      </c>
      <c r="D16" s="112">
        <f>'3) Pre-Opening Budget'!E30</f>
        <v>0</v>
      </c>
      <c r="E16" s="112">
        <f>SUM('8) Year 2 through 5 Budget'!E25:E32)</f>
        <v>0</v>
      </c>
      <c r="F16" s="112">
        <f>SUM('8) Year 2 through 5 Budget'!F25:F32)</f>
        <v>0</v>
      </c>
      <c r="G16" s="112">
        <f>SUM('8) Year 2 through 5 Budget'!G25:G32)</f>
        <v>0</v>
      </c>
      <c r="H16" s="112">
        <f>SUM('8) Year 2 through 5 Budget'!H25:H32)</f>
        <v>0</v>
      </c>
      <c r="I16" s="112">
        <f>SUM('8) Year 2 through 5 Budget'!I25:I32)</f>
        <v>0</v>
      </c>
      <c r="K16" s="9"/>
    </row>
    <row r="17" spans="2:11" x14ac:dyDescent="0.25">
      <c r="B17" s="29"/>
      <c r="C17" t="s">
        <v>118</v>
      </c>
      <c r="D17" s="112">
        <v>0</v>
      </c>
      <c r="E17" s="112">
        <f>SUM('8) Year 2 through 5 Budget'!E35:E39)</f>
        <v>0</v>
      </c>
      <c r="F17" s="112">
        <f>SUM('8) Year 2 through 5 Budget'!F35:F39)</f>
        <v>0</v>
      </c>
      <c r="G17" s="112">
        <f>SUM('8) Year 2 through 5 Budget'!G35:G39)</f>
        <v>0</v>
      </c>
      <c r="H17" s="112">
        <f>SUM('8) Year 2 through 5 Budget'!H35:H39)</f>
        <v>0</v>
      </c>
      <c r="I17" s="112">
        <f>SUM('8) Year 2 through 5 Budget'!I35:I39)</f>
        <v>0</v>
      </c>
      <c r="K17" s="9"/>
    </row>
    <row r="18" spans="2:11" ht="15.75" thickBot="1" x14ac:dyDescent="0.3">
      <c r="B18" s="29"/>
      <c r="C18" t="s">
        <v>119</v>
      </c>
      <c r="D18" s="113">
        <f>SUM('3) Pre-Opening Budget'!E42:E46)</f>
        <v>0</v>
      </c>
      <c r="E18" s="113">
        <f>SUM('8) Year 2 through 5 Budget'!E42:E46)</f>
        <v>0</v>
      </c>
      <c r="F18" s="113">
        <f>SUM('8) Year 2 through 5 Budget'!F42:F46)</f>
        <v>0</v>
      </c>
      <c r="G18" s="113">
        <f>SUM('8) Year 2 through 5 Budget'!G42:G46)</f>
        <v>0</v>
      </c>
      <c r="H18" s="113">
        <f>SUM('8) Year 2 through 5 Budget'!H42:H46)</f>
        <v>0</v>
      </c>
      <c r="I18" s="113">
        <f>SUM('8) Year 2 through 5 Budget'!I42:I46)</f>
        <v>0</v>
      </c>
      <c r="K18" s="9"/>
    </row>
    <row r="19" spans="2:11" ht="15.75" thickTop="1" x14ac:dyDescent="0.25">
      <c r="B19" s="29"/>
      <c r="C19" s="80" t="s">
        <v>121</v>
      </c>
      <c r="D19" s="112">
        <f t="shared" ref="D19:I19" si="0">SUM(D15:D18)</f>
        <v>0</v>
      </c>
      <c r="E19" s="112">
        <f t="shared" si="0"/>
        <v>0</v>
      </c>
      <c r="F19" s="112">
        <f t="shared" si="0"/>
        <v>0</v>
      </c>
      <c r="G19" s="112">
        <f t="shared" si="0"/>
        <v>0</v>
      </c>
      <c r="H19" s="112">
        <f t="shared" si="0"/>
        <v>0</v>
      </c>
      <c r="I19" s="112">
        <f t="shared" si="0"/>
        <v>0</v>
      </c>
      <c r="K19" s="9"/>
    </row>
    <row r="20" spans="2:11" x14ac:dyDescent="0.25">
      <c r="B20" s="29"/>
      <c r="C20" s="80"/>
      <c r="D20" s="112"/>
      <c r="E20" s="112"/>
      <c r="F20" s="112"/>
      <c r="G20" s="112"/>
      <c r="H20" s="112"/>
      <c r="I20" s="112"/>
      <c r="K20" s="9"/>
    </row>
    <row r="21" spans="2:11" x14ac:dyDescent="0.25">
      <c r="B21" s="29"/>
      <c r="C21" t="s">
        <v>219</v>
      </c>
      <c r="D21" s="112">
        <f>'3) Pre-Opening Budget'!E92</f>
        <v>0</v>
      </c>
      <c r="E21" s="112">
        <f>'8) Year 2 through 5 Budget'!E85</f>
        <v>0</v>
      </c>
      <c r="F21" s="112">
        <f>'8) Year 2 through 5 Budget'!F85</f>
        <v>0</v>
      </c>
      <c r="G21" s="112">
        <f>'8) Year 2 through 5 Budget'!G85</f>
        <v>0</v>
      </c>
      <c r="H21" s="112">
        <f>'8) Year 2 through 5 Budget'!H85</f>
        <v>0</v>
      </c>
      <c r="I21" s="112">
        <f>'8) Year 2 through 5 Budget'!I85</f>
        <v>0</v>
      </c>
      <c r="K21" s="9"/>
    </row>
    <row r="22" spans="2:11" x14ac:dyDescent="0.25">
      <c r="B22" s="29"/>
      <c r="C22" t="s">
        <v>220</v>
      </c>
      <c r="D22" s="112">
        <f>'3) Pre-Opening Budget'!E112</f>
        <v>0</v>
      </c>
      <c r="E22" s="112">
        <f>'8) Year 2 through 5 Budget'!E110</f>
        <v>0</v>
      </c>
      <c r="F22" s="112">
        <f>'8) Year 2 through 5 Budget'!F110</f>
        <v>0</v>
      </c>
      <c r="G22" s="112">
        <f>'8) Year 2 through 5 Budget'!G110</f>
        <v>0</v>
      </c>
      <c r="H22" s="112">
        <f>'8) Year 2 through 5 Budget'!H110</f>
        <v>0</v>
      </c>
      <c r="I22" s="112">
        <f>'8) Year 2 through 5 Budget'!I110</f>
        <v>0</v>
      </c>
      <c r="K22" s="9"/>
    </row>
    <row r="23" spans="2:11" x14ac:dyDescent="0.25">
      <c r="B23" s="29"/>
      <c r="C23" t="s">
        <v>148</v>
      </c>
      <c r="D23" s="112">
        <f>SUM('3) Pre-Opening Budget'!E123:E137)</f>
        <v>0</v>
      </c>
      <c r="E23" s="112">
        <f>SUM('8) Year 2 through 5 Budget'!E121:E135)</f>
        <v>0</v>
      </c>
      <c r="F23" s="112">
        <f>SUM('8) Year 2 through 5 Budget'!F121:F135)</f>
        <v>0</v>
      </c>
      <c r="G23" s="112">
        <f>SUM('8) Year 2 through 5 Budget'!G121:G135)</f>
        <v>0</v>
      </c>
      <c r="H23" s="112">
        <f>SUM('8) Year 2 through 5 Budget'!H121:H135)</f>
        <v>0</v>
      </c>
      <c r="I23" s="112">
        <f>SUM('8) Year 2 through 5 Budget'!I121:I135)</f>
        <v>0</v>
      </c>
      <c r="K23" s="9"/>
    </row>
    <row r="24" spans="2:11" x14ac:dyDescent="0.25">
      <c r="B24" s="29"/>
      <c r="C24" t="s">
        <v>164</v>
      </c>
      <c r="D24" s="112">
        <f>SUM('3) Pre-Opening Budget'!E140:E154)</f>
        <v>0</v>
      </c>
      <c r="E24" s="112">
        <f>SUM('8) Year 2 through 5 Budget'!E138:E152)</f>
        <v>0</v>
      </c>
      <c r="F24" s="112">
        <f>SUM('8) Year 2 through 5 Budget'!F138:F152)</f>
        <v>0</v>
      </c>
      <c r="G24" s="112">
        <f>SUM('8) Year 2 through 5 Budget'!G138:G152)</f>
        <v>0</v>
      </c>
      <c r="H24" s="112">
        <f>SUM('8) Year 2 through 5 Budget'!H138:H152)</f>
        <v>0</v>
      </c>
      <c r="I24" s="112">
        <f>SUM('8) Year 2 through 5 Budget'!I138:I152)</f>
        <v>0</v>
      </c>
      <c r="K24" s="9"/>
    </row>
    <row r="25" spans="2:11" x14ac:dyDescent="0.25">
      <c r="B25" s="29"/>
      <c r="C25" t="s">
        <v>221</v>
      </c>
      <c r="D25" s="112">
        <f>SUM('3) Pre-Opening Budget'!E157:E171)</f>
        <v>0</v>
      </c>
      <c r="E25" s="112">
        <f>SUM('8) Year 2 through 5 Budget'!E155:E169)</f>
        <v>0</v>
      </c>
      <c r="F25" s="112">
        <f>SUM('8) Year 2 through 5 Budget'!F155:F169)</f>
        <v>0</v>
      </c>
      <c r="G25" s="112">
        <f>SUM('8) Year 2 through 5 Budget'!G155:G169)</f>
        <v>0</v>
      </c>
      <c r="H25" s="112">
        <f>SUM('8) Year 2 through 5 Budget'!H155:H169)</f>
        <v>0</v>
      </c>
      <c r="I25" s="112">
        <f>SUM('8) Year 2 through 5 Budget'!I155:I169)</f>
        <v>0</v>
      </c>
      <c r="K25" s="9"/>
    </row>
    <row r="26" spans="2:11" x14ac:dyDescent="0.25">
      <c r="B26" s="29"/>
      <c r="C26" t="s">
        <v>191</v>
      </c>
      <c r="D26" s="112">
        <f>SUM('3) Pre-Opening Budget'!E174:E178)</f>
        <v>0</v>
      </c>
      <c r="E26" s="112">
        <f>SUM('8) Year 2 through 5 Budget'!E172:E176)</f>
        <v>0</v>
      </c>
      <c r="F26" s="112">
        <f>SUM('8) Year 2 through 5 Budget'!F172:F176)</f>
        <v>0</v>
      </c>
      <c r="G26" s="112">
        <f>SUM('8) Year 2 through 5 Budget'!G172:G176)</f>
        <v>0</v>
      </c>
      <c r="H26" s="112">
        <f>SUM('8) Year 2 through 5 Budget'!H172:H176)</f>
        <v>0</v>
      </c>
      <c r="I26" s="112">
        <f>SUM('8) Year 2 through 5 Budget'!I172:I176)</f>
        <v>0</v>
      </c>
      <c r="K26" s="9"/>
    </row>
    <row r="27" spans="2:11" ht="15.75" thickBot="1" x14ac:dyDescent="0.3">
      <c r="B27" s="29"/>
      <c r="C27" t="s">
        <v>196</v>
      </c>
      <c r="D27" s="113">
        <f>SUM('3) Pre-Opening Budget'!E181:E185)</f>
        <v>0</v>
      </c>
      <c r="E27" s="113">
        <f>SUM('8) Year 2 through 5 Budget'!E179:E183)</f>
        <v>0</v>
      </c>
      <c r="F27" s="113">
        <f>SUM('8) Year 2 through 5 Budget'!F179:F183)</f>
        <v>0</v>
      </c>
      <c r="G27" s="113">
        <f>SUM('8) Year 2 through 5 Budget'!G179:G183)</f>
        <v>0</v>
      </c>
      <c r="H27" s="113">
        <f>SUM('8) Year 2 through 5 Budget'!H179:H183)</f>
        <v>0</v>
      </c>
      <c r="I27" s="113">
        <f>SUM('8) Year 2 through 5 Budget'!I179:I183)</f>
        <v>0</v>
      </c>
      <c r="K27" s="9"/>
    </row>
    <row r="28" spans="2:11" ht="15.75" thickTop="1" x14ac:dyDescent="0.25">
      <c r="B28" s="29"/>
      <c r="C28" s="80" t="s">
        <v>198</v>
      </c>
      <c r="D28" s="112">
        <f t="shared" ref="D28:I28" si="1">SUM(D21:D27)</f>
        <v>0</v>
      </c>
      <c r="E28" s="112">
        <f t="shared" si="1"/>
        <v>0</v>
      </c>
      <c r="F28" s="112">
        <f t="shared" si="1"/>
        <v>0</v>
      </c>
      <c r="G28" s="112">
        <f t="shared" si="1"/>
        <v>0</v>
      </c>
      <c r="H28" s="112">
        <f t="shared" si="1"/>
        <v>0</v>
      </c>
      <c r="I28" s="112">
        <f t="shared" si="1"/>
        <v>0</v>
      </c>
      <c r="K28" s="9"/>
    </row>
    <row r="29" spans="2:11" x14ac:dyDescent="0.25">
      <c r="B29" s="29"/>
      <c r="C29" s="66"/>
      <c r="D29" s="112"/>
      <c r="E29" s="112"/>
      <c r="F29" s="112"/>
      <c r="G29" s="112"/>
      <c r="H29" s="112"/>
      <c r="I29" s="112"/>
      <c r="K29" s="9"/>
    </row>
    <row r="30" spans="2:11" x14ac:dyDescent="0.25">
      <c r="B30" s="29"/>
      <c r="C30" s="66" t="s">
        <v>278</v>
      </c>
      <c r="D30" s="112">
        <f t="shared" ref="D30:I30" si="2">D19-D28</f>
        <v>0</v>
      </c>
      <c r="E30" s="112">
        <f t="shared" si="2"/>
        <v>0</v>
      </c>
      <c r="F30" s="112">
        <f t="shared" si="2"/>
        <v>0</v>
      </c>
      <c r="G30" s="112">
        <f t="shared" si="2"/>
        <v>0</v>
      </c>
      <c r="H30" s="112">
        <f t="shared" si="2"/>
        <v>0</v>
      </c>
      <c r="I30" s="112">
        <f t="shared" si="2"/>
        <v>0</v>
      </c>
      <c r="K30" s="9"/>
    </row>
    <row r="31" spans="2:11" x14ac:dyDescent="0.25">
      <c r="B31" s="29"/>
      <c r="C31" s="66"/>
      <c r="D31" s="112"/>
      <c r="E31" s="112"/>
      <c r="F31" s="112"/>
      <c r="G31" s="112"/>
      <c r="H31" s="112"/>
      <c r="I31" s="112"/>
      <c r="K31" s="9"/>
    </row>
    <row r="32" spans="2:11" x14ac:dyDescent="0.25">
      <c r="B32" s="29"/>
      <c r="C32" s="80" t="s">
        <v>279</v>
      </c>
      <c r="D32" s="115">
        <f t="shared" ref="D32:I32" si="3">D13+D30</f>
        <v>0</v>
      </c>
      <c r="E32" s="115">
        <f t="shared" si="3"/>
        <v>0</v>
      </c>
      <c r="F32" s="115">
        <f t="shared" si="3"/>
        <v>0</v>
      </c>
      <c r="G32" s="115">
        <f t="shared" si="3"/>
        <v>0</v>
      </c>
      <c r="H32" s="115">
        <f t="shared" si="3"/>
        <v>0</v>
      </c>
      <c r="I32" s="115">
        <f t="shared" si="3"/>
        <v>0</v>
      </c>
      <c r="K32" s="9"/>
    </row>
    <row r="33" spans="2:11" x14ac:dyDescent="0.25">
      <c r="B33" s="29"/>
      <c r="K33" s="9"/>
    </row>
    <row r="34" spans="2:11" x14ac:dyDescent="0.25">
      <c r="B34" s="29"/>
      <c r="K34" s="9"/>
    </row>
    <row r="35" spans="2:11" x14ac:dyDescent="0.25">
      <c r="B35" s="29"/>
      <c r="K35" s="9"/>
    </row>
    <row r="36" spans="2:11" x14ac:dyDescent="0.25">
      <c r="B36" s="29"/>
      <c r="K36" s="9"/>
    </row>
    <row r="37" spans="2:11" ht="15.75" thickBot="1" x14ac:dyDescent="0.3">
      <c r="B37" s="114"/>
      <c r="C37" s="18"/>
      <c r="D37" s="18"/>
      <c r="E37" s="18"/>
      <c r="F37" s="18"/>
      <c r="G37" s="18"/>
      <c r="H37" s="18"/>
      <c r="I37" s="18"/>
      <c r="J37" s="18"/>
      <c r="K37" s="19"/>
    </row>
  </sheetData>
  <sheetProtection algorithmName="SHA-512" hashValue="GemPIavb9CqXY9tB4nUb2o24xVEZWBKLYGdhkgpzFlh7nHfWGa8EOYyEkKSWAwgpPhlsIYoea6VDEA3issaPqA==" saltValue="FpiBTOXuZQ5z2C2fTNHZWA==" spinCount="100000" sheet="1" objects="1" scenarios="1"/>
  <mergeCells count="4">
    <mergeCell ref="B3:K3"/>
    <mergeCell ref="B4:K4"/>
    <mergeCell ref="B5:K5"/>
    <mergeCell ref="B8:K8"/>
  </mergeCells>
  <pageMargins left="0.7" right="0.7" top="0.75" bottom="0.75" header="0.3" footer="0.3"/>
  <pageSetup scale="80" orientation="landscape" horizontalDpi="1200" verticalDpi="1200" r:id="rId1"/>
  <headerFooter>
    <oddFooter>&amp;L&amp;A&amp;RPage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50C9E85BC39C43B1D35CEACD83600E" ma:contentTypeVersion="23" ma:contentTypeDescription="Create a new document." ma:contentTypeScope="" ma:versionID="e0089b1685fc98943879462966de8b92">
  <xsd:schema xmlns:xsd="http://www.w3.org/2001/XMLSchema" xmlns:xs="http://www.w3.org/2001/XMLSchema" xmlns:p="http://schemas.microsoft.com/office/2006/metadata/properties" xmlns:ns2="4d3f3610-0b23-4f3c-b21d-f7617cab40d6" xmlns:ns3="88bc45f0-fb64-44cc-bf44-f9f8397c9796" targetNamespace="http://schemas.microsoft.com/office/2006/metadata/properties" ma:root="true" ma:fieldsID="c19ffa987dd678e4e56c9dd31f9aa72a" ns2:_="" ns3:_="">
    <xsd:import namespace="4d3f3610-0b23-4f3c-b21d-f7617cab40d6"/>
    <xsd:import namespace="88bc45f0-fb64-44cc-bf44-f9f8397c97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CheckHighlightedWithin" minOccurs="0"/>
                <xsd:element ref="ns2:MediaServiceLocation" minOccurs="0"/>
                <xsd:element ref="ns2:lcf76f155ced4ddcb4097134ff3c332f" minOccurs="0"/>
                <xsd:element ref="ns3:TaxCatchAll" minOccurs="0"/>
                <xsd:element ref="ns2:MediaServiceSearchProperties" minOccurs="0"/>
                <xsd:element ref="ns2:EnteredBY_x003a_"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f3610-0b23-4f3c-b21d-f7617cab40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CheckHighlightedWithin" ma:index="20" nillable="true" ma:displayName="Check Highlighted Within" ma:format="Dropdown" ma:internalName="CheckHighlightedWithin">
      <xsd:simpleType>
        <xsd:restriction base="dms:Text">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EnteredBY_x003a_" ma:index="26" nillable="true" ma:displayName="Entered By:" ma:format="Dropdown" ma:list="UserInfo" ma:SharePointGroup="0" ma:internalName="EnteredBY_x003a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886416a-45cc-4096-817a-620d5f31d47e}" ma:internalName="TaxCatchAll" ma:showField="CatchAllData" ma:web="88bc45f0-fb64-44cc-bf44-f9f8397c97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heckHighlightedWithin xmlns="4d3f3610-0b23-4f3c-b21d-f7617cab40d6" xsi:nil="true"/>
    <TaxCatchAll xmlns="88bc45f0-fb64-44cc-bf44-f9f8397c9796" xsi:nil="true"/>
    <lcf76f155ced4ddcb4097134ff3c332f xmlns="4d3f3610-0b23-4f3c-b21d-f7617cab40d6">
      <Terms xmlns="http://schemas.microsoft.com/office/infopath/2007/PartnerControls"/>
    </lcf76f155ced4ddcb4097134ff3c332f>
    <EnteredBY_x003a_ xmlns="4d3f3610-0b23-4f3c-b21d-f7617cab40d6">
      <UserInfo>
        <DisplayName/>
        <AccountId xsi:nil="true"/>
        <AccountType/>
      </UserInfo>
    </EnteredBY_x003a_>
  </documentManagement>
</p:properties>
</file>

<file path=customXml/itemProps1.xml><?xml version="1.0" encoding="utf-8"?>
<ds:datastoreItem xmlns:ds="http://schemas.openxmlformats.org/officeDocument/2006/customXml" ds:itemID="{62C48BA0-B0BA-4D8E-8343-9C163B5B77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f3610-0b23-4f3c-b21d-f7617cab40d6"/>
    <ds:schemaRef ds:uri="88bc45f0-fb64-44cc-bf44-f9f8397c97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2941C8-BF49-460C-B88C-DE1CC7561473}">
  <ds:schemaRefs>
    <ds:schemaRef ds:uri="http://schemas.microsoft.com/sharepoint/v3/contenttype/forms"/>
  </ds:schemaRefs>
</ds:datastoreItem>
</file>

<file path=customXml/itemProps3.xml><?xml version="1.0" encoding="utf-8"?>
<ds:datastoreItem xmlns:ds="http://schemas.openxmlformats.org/officeDocument/2006/customXml" ds:itemID="{D96EFD84-3CBD-415B-9BB4-7F69E76DCD61}">
  <ds:schemaRefs>
    <ds:schemaRef ds:uri="http://schemas.microsoft.com/office/2006/metadata/properties"/>
    <ds:schemaRef ds:uri="http://schemas.microsoft.com/office/infopath/2007/PartnerControls"/>
    <ds:schemaRef ds:uri="4d3f3610-0b23-4f3c-b21d-f7617cab40d6"/>
    <ds:schemaRef ds:uri="88bc45f0-fb64-44cc-bf44-f9f8397c97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Source</vt:lpstr>
      <vt:lpstr>Instructions</vt:lpstr>
      <vt:lpstr>1) Proposed School Information</vt:lpstr>
      <vt:lpstr>2) Student Assumptions</vt:lpstr>
      <vt:lpstr>3) Pre-Opening Budget</vt:lpstr>
      <vt:lpstr>4) Pre-Opening Cash Flow</vt:lpstr>
      <vt:lpstr>5) Year 1-5 Staff Assumptions</vt:lpstr>
      <vt:lpstr>6) Year 1 Budget</vt:lpstr>
      <vt:lpstr>7) Year 1 Cash Flow</vt:lpstr>
      <vt:lpstr>8) Year 2 through 5 Budget</vt:lpstr>
      <vt:lpstr>9) Summary</vt:lpstr>
      <vt:lpstr>'2) Student Assumptions'!Print_Area</vt:lpstr>
      <vt:lpstr>'3) Pre-Opening Budget'!Print_Area</vt:lpstr>
      <vt:lpstr>'4) Pre-Opening Cash Flow'!Print_Area</vt:lpstr>
      <vt:lpstr>'5) Year 1-5 Staff Assumptions'!Print_Area</vt:lpstr>
      <vt:lpstr>'6) Year 1 Budget'!Print_Area</vt:lpstr>
      <vt:lpstr>'7) Year 1 Cash Flow'!Print_Area</vt:lpstr>
      <vt:lpstr>'8) Year 2 through 5 Budget'!Print_Area</vt:lpstr>
      <vt:lpstr>Instructions!Print_Area</vt:lpstr>
      <vt:lpstr>'2) Student Assumptions'!Print_Titles</vt:lpstr>
      <vt:lpstr>'3) Pre-Opening Budget'!Print_Titles</vt:lpstr>
      <vt:lpstr>'4) Pre-Opening Cash Flow'!Print_Titles</vt:lpstr>
      <vt:lpstr>'5) Year 1-5 Staff Assumptions'!Print_Titles</vt:lpstr>
      <vt:lpstr>'6) Year 1 Budget'!Print_Titles</vt:lpstr>
      <vt:lpstr>'7) Year 1 Cash Flow'!Print_Titles</vt:lpstr>
      <vt:lpstr>'8) Year 2 through 5 Budget'!Print_Titles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Gasper Magallanes</dc:creator>
  <cp:keywords/>
  <dc:description/>
  <cp:lastModifiedBy>Adam Holdren</cp:lastModifiedBy>
  <cp:revision/>
  <dcterms:created xsi:type="dcterms:W3CDTF">2016-02-03T14:36:57Z</dcterms:created>
  <dcterms:modified xsi:type="dcterms:W3CDTF">2023-11-13T15:51:27Z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0x010100B150C9E85BC39C43B1D35CEACD83600E</vt:lpwstr>
  </property>
  <property fmtid="{D5CDD505-2E9C-101B-9397-08002B2CF9AE}" pid="3" name="MediaServiceImageTags">
    <vt:lpwstr/>
  </property>
</Properties>
</file>