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tennessee.sharepoint.com/sites/LWFD_Adult_Education/Division Leadership  Operations/Division Ops Strategic Plan &amp; Projects/2023 RFA &amp; Competition Project/Docs to be Published/ABE Docs/"/>
    </mc:Choice>
  </mc:AlternateContent>
  <xr:revisionPtr revIDLastSave="94" documentId="8_{D64D706F-92EA-469E-8CAE-6E3C4D861DF3}" xr6:coauthVersionLast="47" xr6:coauthVersionMax="47" xr10:uidLastSave="{1F1E0432-C075-4B84-A4C6-2693DBBFBB9B}"/>
  <bookViews>
    <workbookView xWindow="-108" yWindow="-108" windowWidth="23256" windowHeight="12576" xr2:uid="{00000000-000D-0000-FFFF-FFFF00000000}"/>
  </bookViews>
  <sheets>
    <sheet name="ABE" sheetId="14" r:id="rId1"/>
    <sheet name="Corrections" sheetId="13" r:id="rId2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13" l="1"/>
  <c r="B18" i="13"/>
  <c r="B17" i="13"/>
  <c r="B13" i="13"/>
  <c r="B15" i="13"/>
  <c r="B23" i="14"/>
  <c r="C8" i="14"/>
  <c r="B9" i="14"/>
  <c r="B14" i="13"/>
  <c r="D10" i="13"/>
  <c r="C10" i="13"/>
  <c r="B6" i="13"/>
  <c r="D8" i="14"/>
  <c r="B34" i="14"/>
  <c r="B24" i="14"/>
  <c r="B27" i="14"/>
  <c r="B15" i="14"/>
  <c r="C6" i="14"/>
  <c r="C14" i="14"/>
  <c r="D14" i="14" s="1"/>
  <c r="C7" i="14"/>
  <c r="B21" i="13" l="1"/>
  <c r="B23" i="13" s="1"/>
  <c r="C5" i="13"/>
  <c r="D6" i="14"/>
  <c r="B10" i="13"/>
  <c r="C13" i="14"/>
  <c r="C12" i="14"/>
  <c r="D12" i="14" s="1"/>
  <c r="C9" i="13"/>
  <c r="D9" i="13" s="1"/>
  <c r="B8" i="14"/>
  <c r="D5" i="14"/>
  <c r="D4" i="14"/>
  <c r="B5" i="13"/>
  <c r="D4" i="13"/>
  <c r="D13" i="14" l="1"/>
  <c r="D15" i="14" s="1"/>
  <c r="B20" i="14" s="1"/>
  <c r="C15" i="14"/>
  <c r="B18" i="14"/>
  <c r="D5" i="13"/>
  <c r="D7" i="14"/>
  <c r="B12" i="13"/>
  <c r="B19" i="14" l="1"/>
  <c r="B16" i="14"/>
  <c r="B19" i="13"/>
  <c r="B25" i="14" l="1"/>
  <c r="B21" i="14"/>
  <c r="B26" i="14"/>
  <c r="B29" i="14" l="1"/>
  <c r="B36" i="14" s="1"/>
</calcChain>
</file>

<file path=xl/sharedStrings.xml><?xml version="1.0" encoding="utf-8"?>
<sst xmlns="http://schemas.openxmlformats.org/spreadsheetml/2006/main" count="65" uniqueCount="37">
  <si>
    <t>PERSONNEL</t>
  </si>
  <si>
    <t>Full-Time Positions</t>
  </si>
  <si>
    <t># of Employees</t>
  </si>
  <si>
    <t>Total Salaries</t>
  </si>
  <si>
    <t xml:space="preserve">Total Benefits </t>
  </si>
  <si>
    <t>Program Director</t>
  </si>
  <si>
    <t>Assistant Program Director</t>
  </si>
  <si>
    <t>Teachers</t>
  </si>
  <si>
    <t>Support Staff</t>
  </si>
  <si>
    <t>Total</t>
  </si>
  <si>
    <t>Total FT Salaries &amp; Benefits</t>
  </si>
  <si>
    <t>Part-Time Positions</t>
  </si>
  <si>
    <t>Total  Wages</t>
  </si>
  <si>
    <t>Total Benefits</t>
  </si>
  <si>
    <t>Career Coach</t>
  </si>
  <si>
    <t>Total PT Wages &amp; Benefits</t>
  </si>
  <si>
    <t>Total # Employees</t>
  </si>
  <si>
    <t>Total Salaries &amp; Wages</t>
  </si>
  <si>
    <t>Total Personnel</t>
  </si>
  <si>
    <t>PROGRAM DEVELOPMENT</t>
  </si>
  <si>
    <t>Staff computers and cell phones</t>
  </si>
  <si>
    <t>Student computers, hotspots, etc.</t>
  </si>
  <si>
    <t>Program-Related Travel</t>
  </si>
  <si>
    <t>Training/Conferences</t>
  </si>
  <si>
    <t>Curriculum</t>
  </si>
  <si>
    <t>Program Outreach &amp; Advertising</t>
  </si>
  <si>
    <t>Total Program Development</t>
  </si>
  <si>
    <t>OFFICE, FACILITIES, &amp; ADMIN SUPPORT</t>
  </si>
  <si>
    <t>Office and classroom furniture and supplies</t>
  </si>
  <si>
    <t>Rent, utilities, internet, maintenance, janitorial, and security</t>
  </si>
  <si>
    <t>Administrative support (executives, HR, IT, fiscal)</t>
  </si>
  <si>
    <t>Total Facilities, Office, &amp; Admin Support</t>
  </si>
  <si>
    <t>GRAND TOTAL FUNDING PROPOSED</t>
  </si>
  <si>
    <t>Corrections Coordinator</t>
  </si>
  <si>
    <t>Total Salaries/Wages &amp; Benefits</t>
  </si>
  <si>
    <t>ABE EXAMPLE BUDGET</t>
  </si>
  <si>
    <t>CORRECTIONS EXAMPLE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</si>
</sst>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_(&quot;$&quot;* #,##0_);_(&quot;$&quot;* \(#,##0\);_(&quot;$&quot;* &quot;-&quot;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1" tint="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42">
    <xf numFmtId="0" fontId="0" fillId="0" borderId="0" xfId="0"/>
    <xf numFmtId="164" fontId="0" fillId="0" borderId="0" xfId="3" applyNumberFormat="1" applyFont="1"/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44" fontId="0" fillId="0" borderId="0" xfId="0" applyNumberFormat="1"/>
    <xf numFmtId="0" fontId="0" fillId="0" borderId="0" xfId="0" applyFont="1" applyAlignment="1">
      <alignment wrapText="1"/>
    </xf>
    <xf numFmtId="44" fontId="4" fillId="0" borderId="0" xfId="0" applyNumberFormat="1" applyFont="1"/>
    <xf numFmtId="0" fontId="4" fillId="0" borderId="0" xfId="0" applyFont="1" applyAlignment="1">
      <alignment horizontal="left" vertical="top" wrapText="1"/>
    </xf>
    <xf numFmtId="0" fontId="4" fillId="0" borderId="0" xfId="0" applyFont="1" applyBorder="1"/>
    <xf numFmtId="1" fontId="0" fillId="0" borderId="0" xfId="0" applyNumberFormat="1"/>
    <xf numFmtId="0" fontId="4" fillId="3" borderId="0" xfId="0" applyFont="1" applyFill="1" applyAlignment="1">
      <alignment wrapText="1"/>
    </xf>
    <xf numFmtId="164" fontId="4" fillId="3" borderId="0" xfId="3" applyNumberFormat="1" applyFont="1" applyFill="1"/>
    <xf numFmtId="0" fontId="0" fillId="0" borderId="0" xfId="0" applyBorder="1"/>
    <xf numFmtId="164" fontId="0" fillId="0" borderId="0" xfId="3" applyNumberFormat="1" applyFont="1" applyBorder="1"/>
    <xf numFmtId="164" fontId="4" fillId="0" borderId="0" xfId="3" applyNumberFormat="1" applyFont="1" applyBorder="1"/>
    <xf numFmtId="164" fontId="4" fillId="0" borderId="0" xfId="0" applyNumberFormat="1" applyFont="1" applyBorder="1"/>
    <xf numFmtId="0" fontId="4" fillId="0" borderId="5" xfId="0" applyFont="1" applyBorder="1" applyAlignment="1">
      <alignment wrapText="1"/>
    </xf>
    <xf numFmtId="0" fontId="4" fillId="0" borderId="6" xfId="0" applyFont="1" applyBorder="1"/>
    <xf numFmtId="0" fontId="0" fillId="0" borderId="5" xfId="0" applyBorder="1" applyAlignment="1">
      <alignment wrapText="1"/>
    </xf>
    <xf numFmtId="165" fontId="0" fillId="0" borderId="6" xfId="0" applyNumberFormat="1" applyBorder="1"/>
    <xf numFmtId="164" fontId="4" fillId="0" borderId="6" xfId="3" applyNumberFormat="1" applyFont="1" applyBorder="1"/>
    <xf numFmtId="0" fontId="0" fillId="0" borderId="6" xfId="0" applyBorder="1"/>
    <xf numFmtId="0" fontId="4" fillId="0" borderId="7" xfId="0" applyFont="1" applyBorder="1" applyAlignment="1">
      <alignment wrapText="1"/>
    </xf>
    <xf numFmtId="164" fontId="4" fillId="0" borderId="1" xfId="0" applyNumberFormat="1" applyFont="1" applyBorder="1"/>
    <xf numFmtId="164" fontId="0" fillId="0" borderId="1" xfId="3" applyNumberFormat="1" applyFont="1" applyBorder="1"/>
    <xf numFmtId="0" fontId="0" fillId="0" borderId="8" xfId="0" applyBorder="1"/>
    <xf numFmtId="0" fontId="0" fillId="0" borderId="5" xfId="0" applyFont="1" applyBorder="1" applyAlignment="1">
      <alignment wrapText="1"/>
    </xf>
    <xf numFmtId="164" fontId="1" fillId="0" borderId="6" xfId="3" applyNumberFormat="1" applyFont="1" applyBorder="1"/>
    <xf numFmtId="164" fontId="4" fillId="0" borderId="8" xfId="3" applyNumberFormat="1" applyFont="1" applyBorder="1"/>
    <xf numFmtId="0" fontId="0" fillId="0" borderId="3" xfId="0" applyFont="1" applyBorder="1" applyAlignment="1">
      <alignment wrapText="1"/>
    </xf>
    <xf numFmtId="164" fontId="1" fillId="0" borderId="4" xfId="3" applyNumberFormat="1" applyFont="1" applyBorder="1"/>
    <xf numFmtId="164" fontId="4" fillId="0" borderId="8" xfId="0" applyNumberFormat="1" applyFont="1" applyBorder="1"/>
    <xf numFmtId="164" fontId="0" fillId="0" borderId="0" xfId="0" applyNumberFormat="1"/>
    <xf numFmtId="164" fontId="4" fillId="0" borderId="0" xfId="0" applyNumberFormat="1" applyFont="1" applyFill="1" applyBorder="1"/>
    <xf numFmtId="164" fontId="4" fillId="0" borderId="0" xfId="3" applyNumberFormat="1" applyFont="1" applyFill="1" applyBorder="1"/>
    <xf numFmtId="0" fontId="5" fillId="2" borderId="0" xfId="0" applyFont="1" applyFill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</cellXfs>
  <cellStyles count="5">
    <cellStyle name="Currency" xfId="3" builtinId="4"/>
    <cellStyle name="Currency 2" xfId="2" xr:uid="{00000000-0005-0000-0000-000001000000}"/>
    <cellStyle name="Currency 2 2" xfId="4" xr:uid="{00000000-0005-0000-0000-000002000000}"/>
    <cellStyle name="Normal" xfId="0" builtinId="0"/>
    <cellStyle name="Normal 2" xfId="1" xr:uid="{00000000-0005-0000-0000-000004000000}"/>
  </cellStyles>
  <dxfs count="0"/>
  <tableStyles count="0" defaultTableStyle="TableStyleMedium2" defaultPivotStyle="PivotStyleLight16"/>
  <colors>
    <mruColors>
      <color rgb="FFFFD1D1"/>
      <color rgb="FFF89D52"/>
      <color rgb="FFFDE2CB"/>
      <color rgb="FF75FFB3"/>
      <color rgb="FFFF9B9B"/>
      <color rgb="FFDAD3E5"/>
      <color rgb="FF7DFFB8"/>
      <color rgb="FFE2EBCD"/>
      <color rgb="FFFFE1E1"/>
      <color rgb="FFF3DE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0D743-3C6E-40D9-BE27-0C7D36E79118}">
  <dimension ref="A1:D36"/>
  <sheetViews>
    <sheetView tabSelected="1" zoomScaleNormal="100" workbookViewId="0">
      <selection sqref="A1:D1"/>
    </sheetView>
  </sheetViews>
  <sheetFormatPr defaultRowHeight="14.4" x14ac:dyDescent="0.3"/>
  <cols>
    <col min="1" max="1" width="28.5546875" style="3" customWidth="1"/>
    <col min="2" max="2" width="14" customWidth="1"/>
    <col min="3" max="3" width="12" bestFit="1" customWidth="1"/>
    <col min="4" max="4" width="13.109375" customWidth="1"/>
    <col min="5" max="5" width="8.6640625" customWidth="1"/>
  </cols>
  <sheetData>
    <row r="1" spans="1:4" ht="28.65" customHeight="1" x14ac:dyDescent="0.3">
      <c r="A1" s="35" t="s">
        <v>35</v>
      </c>
      <c r="B1" s="35"/>
      <c r="C1" s="35"/>
      <c r="D1" s="35"/>
    </row>
    <row r="2" spans="1:4" ht="19.350000000000001" customHeight="1" x14ac:dyDescent="0.3">
      <c r="A2" s="38" t="s">
        <v>0</v>
      </c>
      <c r="B2" s="39"/>
      <c r="C2" s="39"/>
      <c r="D2" s="40"/>
    </row>
    <row r="3" spans="1:4" ht="14.4" customHeight="1" x14ac:dyDescent="0.3">
      <c r="A3" s="16" t="s">
        <v>1</v>
      </c>
      <c r="B3" s="8" t="s">
        <v>2</v>
      </c>
      <c r="C3" s="8" t="s">
        <v>3</v>
      </c>
      <c r="D3" s="17" t="s">
        <v>4</v>
      </c>
    </row>
    <row r="4" spans="1:4" x14ac:dyDescent="0.3">
      <c r="A4" s="18" t="s">
        <v>5</v>
      </c>
      <c r="B4" s="12">
        <v>1</v>
      </c>
      <c r="C4" s="13">
        <v>72000</v>
      </c>
      <c r="D4" s="19">
        <f>0.3*C4</f>
        <v>21600</v>
      </c>
    </row>
    <row r="5" spans="1:4" x14ac:dyDescent="0.3">
      <c r="A5" s="18" t="s">
        <v>6</v>
      </c>
      <c r="B5" s="12">
        <v>1</v>
      </c>
      <c r="C5" s="13">
        <v>55000</v>
      </c>
      <c r="D5" s="19">
        <f>0.3*C5</f>
        <v>16500</v>
      </c>
    </row>
    <row r="6" spans="1:4" x14ac:dyDescent="0.3">
      <c r="A6" s="18" t="s">
        <v>7</v>
      </c>
      <c r="B6" s="12">
        <v>1</v>
      </c>
      <c r="C6" s="13">
        <f>B6*50000</f>
        <v>50000</v>
      </c>
      <c r="D6" s="19">
        <f>0.3*C6</f>
        <v>15000</v>
      </c>
    </row>
    <row r="7" spans="1:4" x14ac:dyDescent="0.3">
      <c r="A7" s="18" t="s">
        <v>8</v>
      </c>
      <c r="B7" s="12">
        <v>2</v>
      </c>
      <c r="C7" s="13">
        <f>B7*40000</f>
        <v>80000</v>
      </c>
      <c r="D7" s="19">
        <f>0.3*C7</f>
        <v>24000</v>
      </c>
    </row>
    <row r="8" spans="1:4" x14ac:dyDescent="0.3">
      <c r="A8" s="16" t="s">
        <v>9</v>
      </c>
      <c r="B8" s="8">
        <f>SUM(B4:B7)</f>
        <v>5</v>
      </c>
      <c r="C8" s="14">
        <f>SUM(C4:C7)</f>
        <v>257000</v>
      </c>
      <c r="D8" s="20">
        <f>SUM(D4:D7)</f>
        <v>77100</v>
      </c>
    </row>
    <row r="9" spans="1:4" x14ac:dyDescent="0.3">
      <c r="A9" s="16" t="s">
        <v>10</v>
      </c>
      <c r="B9" s="15">
        <f>C8+D8</f>
        <v>334100</v>
      </c>
      <c r="C9" s="13"/>
      <c r="D9" s="21"/>
    </row>
    <row r="10" spans="1:4" x14ac:dyDescent="0.3">
      <c r="A10" s="18"/>
      <c r="B10" s="12"/>
      <c r="C10" s="13"/>
      <c r="D10" s="21"/>
    </row>
    <row r="11" spans="1:4" x14ac:dyDescent="0.3">
      <c r="A11" s="16" t="s">
        <v>11</v>
      </c>
      <c r="B11" s="8" t="s">
        <v>2</v>
      </c>
      <c r="C11" s="8" t="s">
        <v>12</v>
      </c>
      <c r="D11" s="17" t="s">
        <v>13</v>
      </c>
    </row>
    <row r="12" spans="1:4" x14ac:dyDescent="0.3">
      <c r="A12" s="18" t="s">
        <v>7</v>
      </c>
      <c r="B12" s="12">
        <v>9</v>
      </c>
      <c r="C12" s="13">
        <f>B12*8*25*48</f>
        <v>86400</v>
      </c>
      <c r="D12" s="19">
        <f>0.12*C12</f>
        <v>10368</v>
      </c>
    </row>
    <row r="13" spans="1:4" x14ac:dyDescent="0.3">
      <c r="A13" s="18" t="s">
        <v>8</v>
      </c>
      <c r="B13" s="12">
        <v>2</v>
      </c>
      <c r="C13" s="13">
        <f>B13*20*20*48</f>
        <v>38400</v>
      </c>
      <c r="D13" s="19">
        <f>0.12*C13</f>
        <v>4608</v>
      </c>
    </row>
    <row r="14" spans="1:4" x14ac:dyDescent="0.3">
      <c r="A14" s="18" t="s">
        <v>14</v>
      </c>
      <c r="B14" s="12">
        <v>1</v>
      </c>
      <c r="C14" s="13">
        <f>B14*20*25*48</f>
        <v>24000</v>
      </c>
      <c r="D14" s="19">
        <f>0.12*C14</f>
        <v>2880</v>
      </c>
    </row>
    <row r="15" spans="1:4" x14ac:dyDescent="0.3">
      <c r="A15" s="16" t="s">
        <v>9</v>
      </c>
      <c r="B15" s="8">
        <f>SUM(B12:B14)</f>
        <v>12</v>
      </c>
      <c r="C15" s="34">
        <f>SUM(C12:C14)</f>
        <v>148800</v>
      </c>
      <c r="D15" s="20">
        <f>SUM(D12:D14)</f>
        <v>17856</v>
      </c>
    </row>
    <row r="16" spans="1:4" x14ac:dyDescent="0.3">
      <c r="A16" s="16" t="s">
        <v>15</v>
      </c>
      <c r="B16" s="33">
        <f>C15+D15</f>
        <v>166656</v>
      </c>
      <c r="C16" s="13"/>
      <c r="D16" s="21"/>
    </row>
    <row r="17" spans="1:4" x14ac:dyDescent="0.3">
      <c r="A17" s="18"/>
      <c r="B17" s="12"/>
      <c r="C17" s="13"/>
      <c r="D17" s="21"/>
    </row>
    <row r="18" spans="1:4" x14ac:dyDescent="0.3">
      <c r="A18" s="16" t="s">
        <v>16</v>
      </c>
      <c r="B18" s="8">
        <f>B8+B15</f>
        <v>17</v>
      </c>
      <c r="C18" s="13"/>
      <c r="D18" s="21"/>
    </row>
    <row r="19" spans="1:4" x14ac:dyDescent="0.3">
      <c r="A19" s="16" t="s">
        <v>17</v>
      </c>
      <c r="B19" s="15">
        <f>C8+C15</f>
        <v>405800</v>
      </c>
      <c r="C19" s="13"/>
      <c r="D19" s="21"/>
    </row>
    <row r="20" spans="1:4" x14ac:dyDescent="0.3">
      <c r="A20" s="16" t="s">
        <v>13</v>
      </c>
      <c r="B20" s="15">
        <f>D8+D15</f>
        <v>94956</v>
      </c>
      <c r="C20" s="13"/>
      <c r="D20" s="21"/>
    </row>
    <row r="21" spans="1:4" x14ac:dyDescent="0.3">
      <c r="A21" s="22" t="s">
        <v>18</v>
      </c>
      <c r="B21" s="23">
        <f>B19+B20</f>
        <v>500756</v>
      </c>
      <c r="C21" s="24"/>
      <c r="D21" s="25"/>
    </row>
    <row r="22" spans="1:4" ht="19.350000000000001" customHeight="1" x14ac:dyDescent="0.3">
      <c r="A22" s="38" t="s">
        <v>19</v>
      </c>
      <c r="B22" s="40"/>
    </row>
    <row r="23" spans="1:4" x14ac:dyDescent="0.3">
      <c r="A23" s="29" t="s">
        <v>20</v>
      </c>
      <c r="B23" s="30">
        <f>(600*5) + (200*12)</f>
        <v>5400</v>
      </c>
    </row>
    <row r="24" spans="1:4" ht="28.8" x14ac:dyDescent="0.3">
      <c r="A24" s="26" t="s">
        <v>21</v>
      </c>
      <c r="B24" s="27">
        <f>500*10</f>
        <v>5000</v>
      </c>
      <c r="C24" s="1"/>
    </row>
    <row r="25" spans="1:4" x14ac:dyDescent="0.3">
      <c r="A25" s="26" t="s">
        <v>22</v>
      </c>
      <c r="B25" s="27">
        <f>0.04*B19</f>
        <v>16232</v>
      </c>
      <c r="C25" s="1"/>
    </row>
    <row r="26" spans="1:4" x14ac:dyDescent="0.3">
      <c r="A26" s="26" t="s">
        <v>23</v>
      </c>
      <c r="B26" s="27">
        <f>0.03*B19</f>
        <v>12174</v>
      </c>
      <c r="C26" s="1"/>
    </row>
    <row r="27" spans="1:4" x14ac:dyDescent="0.3">
      <c r="A27" s="26" t="s">
        <v>24</v>
      </c>
      <c r="B27" s="27">
        <f>(15*500) + 5000</f>
        <v>12500</v>
      </c>
      <c r="C27" s="1"/>
    </row>
    <row r="28" spans="1:4" x14ac:dyDescent="0.3">
      <c r="A28" s="26" t="s">
        <v>25</v>
      </c>
      <c r="B28" s="27">
        <v>5000</v>
      </c>
      <c r="C28" s="1"/>
    </row>
    <row r="29" spans="1:4" ht="19.350000000000001" customHeight="1" x14ac:dyDescent="0.3">
      <c r="A29" s="22" t="s">
        <v>26</v>
      </c>
      <c r="B29" s="31">
        <f>SUM(B23:B28)</f>
        <v>56306</v>
      </c>
    </row>
    <row r="30" spans="1:4" ht="15.6" x14ac:dyDescent="0.3">
      <c r="A30" s="36" t="s">
        <v>27</v>
      </c>
      <c r="B30" s="37"/>
    </row>
    <row r="31" spans="1:4" ht="28.8" x14ac:dyDescent="0.3">
      <c r="A31" s="26" t="s">
        <v>28</v>
      </c>
      <c r="B31" s="27">
        <v>8000</v>
      </c>
    </row>
    <row r="32" spans="1:4" ht="43.2" x14ac:dyDescent="0.3">
      <c r="A32" s="26" t="s">
        <v>29</v>
      </c>
      <c r="B32" s="27">
        <v>15000</v>
      </c>
    </row>
    <row r="33" spans="1:4" ht="28.8" x14ac:dyDescent="0.3">
      <c r="A33" s="26" t="s">
        <v>30</v>
      </c>
      <c r="B33" s="27">
        <v>10000</v>
      </c>
      <c r="C33" s="9"/>
    </row>
    <row r="34" spans="1:4" ht="28.8" x14ac:dyDescent="0.3">
      <c r="A34" s="22" t="s">
        <v>31</v>
      </c>
      <c r="B34" s="28">
        <f>SUM(B31:B33)</f>
        <v>33000</v>
      </c>
      <c r="D34" s="9"/>
    </row>
    <row r="36" spans="1:4" ht="28.8" x14ac:dyDescent="0.3">
      <c r="A36" s="10" t="s">
        <v>32</v>
      </c>
      <c r="B36" s="11">
        <f>B21+B29+B34</f>
        <v>590062</v>
      </c>
      <c r="C36" s="32"/>
    </row>
  </sheetData>
  <mergeCells count="4">
    <mergeCell ref="A1:D1"/>
    <mergeCell ref="A30:B30"/>
    <mergeCell ref="A2:D2"/>
    <mergeCell ref="A22:B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2A07F-FA5F-4D15-82D8-63F1F4255C09}">
  <dimension ref="A1:D31"/>
  <sheetViews>
    <sheetView zoomScaleNormal="100" workbookViewId="0">
      <selection sqref="A1:D1"/>
    </sheetView>
  </sheetViews>
  <sheetFormatPr defaultRowHeight="14.4" x14ac:dyDescent="0.3"/>
  <cols>
    <col min="1" max="1" width="27.109375" style="3" customWidth="1"/>
    <col min="2" max="2" width="14" customWidth="1"/>
    <col min="3" max="3" width="12.44140625" bestFit="1" customWidth="1"/>
    <col min="4" max="4" width="12.5546875" bestFit="1" customWidth="1"/>
  </cols>
  <sheetData>
    <row r="1" spans="1:4" ht="25.35" customHeight="1" x14ac:dyDescent="0.3">
      <c r="A1" s="41" t="s">
        <v>36</v>
      </c>
      <c r="B1" s="41"/>
      <c r="C1" s="41"/>
      <c r="D1" s="41"/>
    </row>
    <row r="2" spans="1:4" ht="21.6" customHeight="1" x14ac:dyDescent="0.3">
      <c r="A2" s="38" t="s">
        <v>0</v>
      </c>
      <c r="B2" s="39"/>
      <c r="C2" s="39"/>
      <c r="D2" s="40"/>
    </row>
    <row r="3" spans="1:4" ht="14.4" customHeight="1" x14ac:dyDescent="0.3">
      <c r="A3" s="16" t="s">
        <v>1</v>
      </c>
      <c r="B3" s="8" t="s">
        <v>2</v>
      </c>
      <c r="C3" s="8" t="s">
        <v>3</v>
      </c>
      <c r="D3" s="17" t="s">
        <v>13</v>
      </c>
    </row>
    <row r="4" spans="1:4" x14ac:dyDescent="0.3">
      <c r="A4" s="18" t="s">
        <v>33</v>
      </c>
      <c r="B4" s="12">
        <v>1</v>
      </c>
      <c r="C4" s="13">
        <v>55000</v>
      </c>
      <c r="D4" s="19">
        <f>0.3*C4</f>
        <v>16500</v>
      </c>
    </row>
    <row r="5" spans="1:4" x14ac:dyDescent="0.3">
      <c r="A5" s="16" t="s">
        <v>9</v>
      </c>
      <c r="B5" s="8">
        <f>SUM(B4:B4)</f>
        <v>1</v>
      </c>
      <c r="C5" s="14">
        <f>SUM(C4:C4)</f>
        <v>55000</v>
      </c>
      <c r="D5" s="20">
        <f>SUM(D4:D4)</f>
        <v>16500</v>
      </c>
    </row>
    <row r="6" spans="1:4" x14ac:dyDescent="0.3">
      <c r="A6" s="16" t="s">
        <v>10</v>
      </c>
      <c r="B6" s="15">
        <f>C5+D5</f>
        <v>71500</v>
      </c>
      <c r="C6" s="13"/>
      <c r="D6" s="21"/>
    </row>
    <row r="7" spans="1:4" x14ac:dyDescent="0.3">
      <c r="A7" s="18"/>
      <c r="B7" s="12"/>
      <c r="C7" s="13"/>
      <c r="D7" s="21"/>
    </row>
    <row r="8" spans="1:4" x14ac:dyDescent="0.3">
      <c r="A8" s="16" t="s">
        <v>11</v>
      </c>
      <c r="B8" s="8" t="s">
        <v>2</v>
      </c>
      <c r="C8" s="8" t="s">
        <v>12</v>
      </c>
      <c r="D8" s="17" t="s">
        <v>13</v>
      </c>
    </row>
    <row r="9" spans="1:4" x14ac:dyDescent="0.3">
      <c r="A9" s="18" t="s">
        <v>7</v>
      </c>
      <c r="B9" s="12">
        <v>4</v>
      </c>
      <c r="C9" s="13">
        <f>B9*8*25*48</f>
        <v>38400</v>
      </c>
      <c r="D9" s="19">
        <f>0.12*C9</f>
        <v>4608</v>
      </c>
    </row>
    <row r="10" spans="1:4" x14ac:dyDescent="0.3">
      <c r="A10" s="16" t="s">
        <v>15</v>
      </c>
      <c r="B10" s="8">
        <f>SUM(B9:B9)</f>
        <v>4</v>
      </c>
      <c r="C10" s="14">
        <f>SUM(C9:C9)</f>
        <v>38400</v>
      </c>
      <c r="D10" s="20">
        <f>SUM(D9:D9)</f>
        <v>4608</v>
      </c>
    </row>
    <row r="11" spans="1:4" x14ac:dyDescent="0.3">
      <c r="A11" s="18"/>
      <c r="B11" s="12"/>
      <c r="C11" s="13"/>
      <c r="D11" s="21"/>
    </row>
    <row r="12" spans="1:4" x14ac:dyDescent="0.3">
      <c r="A12" s="16" t="s">
        <v>16</v>
      </c>
      <c r="B12" s="8">
        <f>B5+B10</f>
        <v>5</v>
      </c>
      <c r="C12" s="13"/>
      <c r="D12" s="21"/>
    </row>
    <row r="13" spans="1:4" x14ac:dyDescent="0.3">
      <c r="A13" s="16" t="s">
        <v>17</v>
      </c>
      <c r="B13" s="15">
        <f>C5+C10</f>
        <v>93400</v>
      </c>
      <c r="C13" s="13"/>
      <c r="D13" s="21"/>
    </row>
    <row r="14" spans="1:4" x14ac:dyDescent="0.3">
      <c r="A14" s="16" t="s">
        <v>13</v>
      </c>
      <c r="B14" s="15">
        <f>D5+D10</f>
        <v>21108</v>
      </c>
      <c r="C14" s="13"/>
      <c r="D14" s="21"/>
    </row>
    <row r="15" spans="1:4" ht="28.8" x14ac:dyDescent="0.3">
      <c r="A15" s="22" t="s">
        <v>34</v>
      </c>
      <c r="B15" s="23">
        <f>B13+B14</f>
        <v>114508</v>
      </c>
      <c r="C15" s="24"/>
      <c r="D15" s="25"/>
    </row>
    <row r="16" spans="1:4" ht="21.6" customHeight="1" x14ac:dyDescent="0.3">
      <c r="A16" s="38" t="s">
        <v>19</v>
      </c>
      <c r="B16" s="40"/>
      <c r="C16" s="1"/>
    </row>
    <row r="17" spans="1:4" ht="28.8" x14ac:dyDescent="0.3">
      <c r="A17" s="29" t="s">
        <v>20</v>
      </c>
      <c r="B17" s="30">
        <f>(600*1) + (200*4)</f>
        <v>1400</v>
      </c>
    </row>
    <row r="18" spans="1:4" x14ac:dyDescent="0.3">
      <c r="A18" s="26" t="s">
        <v>22</v>
      </c>
      <c r="B18" s="27">
        <f>0.04*B13</f>
        <v>3736</v>
      </c>
    </row>
    <row r="19" spans="1:4" x14ac:dyDescent="0.3">
      <c r="A19" s="26" t="s">
        <v>23</v>
      </c>
      <c r="B19" s="27">
        <f>0.03*B13</f>
        <v>2802</v>
      </c>
    </row>
    <row r="20" spans="1:4" x14ac:dyDescent="0.3">
      <c r="A20" s="26" t="s">
        <v>24</v>
      </c>
      <c r="B20" s="27">
        <f>8*500</f>
        <v>4000</v>
      </c>
    </row>
    <row r="21" spans="1:4" x14ac:dyDescent="0.3">
      <c r="A21" s="22" t="s">
        <v>26</v>
      </c>
      <c r="B21" s="31">
        <f>SUM(B17:B20)</f>
        <v>11938</v>
      </c>
    </row>
    <row r="23" spans="1:4" ht="28.8" x14ac:dyDescent="0.3">
      <c r="A23" s="10" t="s">
        <v>32</v>
      </c>
      <c r="B23" s="11">
        <f>B15+B21</f>
        <v>126446</v>
      </c>
    </row>
    <row r="24" spans="1:4" x14ac:dyDescent="0.3">
      <c r="C24" s="4"/>
    </row>
    <row r="25" spans="1:4" x14ac:dyDescent="0.3">
      <c r="A25" s="7"/>
      <c r="B25" s="7"/>
    </row>
    <row r="26" spans="1:4" x14ac:dyDescent="0.3">
      <c r="A26" s="5"/>
      <c r="B26" s="6"/>
    </row>
    <row r="27" spans="1:4" x14ac:dyDescent="0.3">
      <c r="A27" s="5"/>
    </row>
    <row r="28" spans="1:4" x14ac:dyDescent="0.3">
      <c r="A28" s="2"/>
    </row>
    <row r="29" spans="1:4" x14ac:dyDescent="0.3">
      <c r="C29" s="7"/>
      <c r="D29" s="7"/>
    </row>
    <row r="31" spans="1:4" ht="47.4" customHeight="1" x14ac:dyDescent="0.3"/>
  </sheetData>
  <mergeCells count="3">
    <mergeCell ref="A1:D1"/>
    <mergeCell ref="A16:B16"/>
    <mergeCell ref="A2: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AF44A5462761438AA211B267EDE0BF" ma:contentTypeVersion="4" ma:contentTypeDescription="Create a new document." ma:contentTypeScope="" ma:versionID="c6a592f0a9d7c5f9f7928f85520e3c6f">
  <xsd:schema xmlns:xsd="http://www.w3.org/2001/XMLSchema" xmlns:xs="http://www.w3.org/2001/XMLSchema" xmlns:p="http://schemas.microsoft.com/office/2006/metadata/properties" xmlns:ns2="f576e26f-d49e-4fb9-9680-7195ae285720" xmlns:ns3="badcaeb9-cfc7-4a79-9c25-a760c0898983" targetNamespace="http://schemas.microsoft.com/office/2006/metadata/properties" ma:root="true" ma:fieldsID="0df254a5a3e4d8b7ce0cd259c0907da1" ns2:_="" ns3:_="">
    <xsd:import namespace="f576e26f-d49e-4fb9-9680-7195ae285720"/>
    <xsd:import namespace="badcaeb9-cfc7-4a79-9c25-a760c08989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76e26f-d49e-4fb9-9680-7195ae2857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dcaeb9-cfc7-4a79-9c25-a760c08989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6AB13C-BF25-4CAC-9E33-CF08DDBD32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73F87E-EAEA-40F9-B79A-E2A678EB8828}">
  <ds:schemaRefs>
    <ds:schemaRef ds:uri="http://purl.org/dc/elements/1.1/"/>
    <ds:schemaRef ds:uri="http://schemas.microsoft.com/office/2006/metadata/properties"/>
    <ds:schemaRef ds:uri="f576e26f-d49e-4fb9-9680-7195ae285720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adcaeb9-cfc7-4a79-9c25-a760c089898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2BED82B-1F07-4A6A-A8D6-0FDBF3D33F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76e26f-d49e-4fb9-9680-7195ae285720"/>
    <ds:schemaRef ds:uri="badcaeb9-cfc7-4a79-9c25-a760c08989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ABE</vt:lpstr>
      <vt:lpstr>Corrections</vt:lpstr>
    </vt:vector>
  </TitlesOfParts>
  <Manager/>
  <Company>Tennessee Dept. of Labor.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Jay Baker</dc:creator>
  <cp:keywords/>
  <dc:description/>
  <cp:lastModifiedBy>Jay Baker</cp:lastModifiedBy>
  <cp:revision/>
  <dcterms:created xsi:type="dcterms:W3CDTF">2018-01-23T14:25:11Z</dcterms:created>
  <dcterms:modified xsi:type="dcterms:W3CDTF">2023-03-01T16:30:47Z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0x0101000CAF44A5462761438AA211B267EDE0BF</vt:lpwstr>
  </property>
</Properties>
</file>